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eden\HCT LLC Dropbox\HCT LLC Team Folder\Sales\Brochures\"/>
    </mc:Choice>
  </mc:AlternateContent>
  <xr:revisionPtr revIDLastSave="0" documentId="8_{24D2744B-1B81-43D2-BAA5-2550B7C1F350}" xr6:coauthVersionLast="47" xr6:coauthVersionMax="47" xr10:uidLastSave="{00000000-0000-0000-0000-000000000000}"/>
  <bookViews>
    <workbookView xWindow="57480" yWindow="3990" windowWidth="29040" windowHeight="15720" tabRatio="703" xr2:uid="{4C8D94D1-B147-4A39-8AE7-27C4312C38D4}"/>
  </bookViews>
  <sheets>
    <sheet name="1 - Trmnt Req's" sheetId="15" r:id="rId1"/>
    <sheet name="2 - Splash Blend" sheetId="16" state="hidden" r:id="rId2"/>
    <sheet name="Phases of Remediation" sheetId="17" r:id="rId3"/>
  </sheets>
  <definedNames>
    <definedName name="_xlnm.Print_Area" localSheetId="0">'1 - Trmnt Req''s'!$B$2:$P$128</definedName>
    <definedName name="_xlnm.Print_Area" localSheetId="1">'2 - Splash Blend'!$A$1:$L$62</definedName>
    <definedName name="_xlnm.Print_Area" localSheetId="2">'Phases of Remediation'!$A$1:$K$33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15" l="1"/>
  <c r="I92" i="15"/>
  <c r="C10" i="17" l="1"/>
  <c r="C25" i="17" s="1"/>
  <c r="C6" i="17"/>
  <c r="C7" i="17" s="1"/>
  <c r="C22" i="17" l="1"/>
  <c r="F7" i="17"/>
  <c r="C9" i="17"/>
  <c r="C8" i="17"/>
  <c r="F8" i="17" s="1"/>
  <c r="C23" i="17"/>
  <c r="F23" i="17" s="1"/>
  <c r="T60" i="15"/>
  <c r="I32" i="15"/>
  <c r="I37" i="15"/>
  <c r="I36" i="15"/>
  <c r="I35" i="15"/>
  <c r="I34" i="15"/>
  <c r="I29" i="15"/>
  <c r="F9" i="17" l="1"/>
  <c r="C24" i="17"/>
  <c r="F24" i="17" s="1"/>
  <c r="S59" i="16"/>
  <c r="R59" i="16"/>
  <c r="S58" i="16"/>
  <c r="R58" i="16"/>
  <c r="R57" i="16"/>
  <c r="R55" i="16"/>
  <c r="R54" i="16"/>
  <c r="R53" i="16"/>
  <c r="R43" i="16"/>
  <c r="R42" i="16"/>
  <c r="R41" i="16"/>
  <c r="R48" i="16"/>
  <c r="R47" i="16"/>
  <c r="D20" i="16"/>
  <c r="D21" i="16"/>
  <c r="F41" i="16"/>
  <c r="F56" i="16"/>
  <c r="D26" i="16"/>
  <c r="F26" i="16" s="1"/>
  <c r="D14" i="16"/>
  <c r="G42" i="15"/>
  <c r="I30" i="15"/>
  <c r="I33" i="15"/>
  <c r="I31" i="15"/>
  <c r="I21" i="15"/>
  <c r="I20" i="15"/>
  <c r="I23" i="15"/>
  <c r="I25" i="15"/>
  <c r="T58" i="15"/>
  <c r="Q96" i="15"/>
  <c r="G79" i="15"/>
  <c r="G90" i="15" s="1"/>
  <c r="G82" i="15"/>
  <c r="G99" i="15"/>
  <c r="Q66" i="15"/>
  <c r="G45" i="15"/>
  <c r="G66" i="15"/>
  <c r="G57" i="15" l="1"/>
  <c r="D6" i="17"/>
  <c r="D10" i="17"/>
  <c r="G92" i="15"/>
  <c r="G93" i="15" s="1"/>
  <c r="Q60" i="15"/>
  <c r="S60" i="15" s="1"/>
  <c r="U60" i="15" s="1"/>
  <c r="AA60" i="15" s="1"/>
  <c r="AB60" i="15" s="1"/>
  <c r="AC60" i="15" s="1"/>
  <c r="W60" i="15" s="1"/>
  <c r="X60" i="15" s="1"/>
  <c r="Y60" i="15" s="1"/>
  <c r="D22" i="16"/>
  <c r="F38" i="16" s="1"/>
  <c r="F49" i="16" s="1"/>
  <c r="F51" i="16" s="1"/>
  <c r="F52" i="16" s="1"/>
  <c r="G80" i="15"/>
  <c r="G83" i="15" s="1"/>
  <c r="G100" i="15" s="1"/>
  <c r="G101" i="15" s="1"/>
  <c r="D27" i="16"/>
  <c r="F27" i="16" s="1"/>
  <c r="D28" i="16"/>
  <c r="I42" i="15"/>
  <c r="G46" i="15" s="1"/>
  <c r="G47" i="15" s="1"/>
  <c r="Q58" i="15"/>
  <c r="F10" i="17" l="1"/>
  <c r="D25" i="17"/>
  <c r="F25" i="17" s="1"/>
  <c r="F6" i="17"/>
  <c r="D22" i="17"/>
  <c r="F22" i="17" s="1"/>
  <c r="G59" i="15"/>
  <c r="G60" i="15" s="1"/>
  <c r="G109" i="15" s="1"/>
  <c r="Z60" i="15"/>
  <c r="T68" i="15"/>
  <c r="G104" i="15" s="1"/>
  <c r="G102" i="15"/>
  <c r="S58" i="15"/>
  <c r="U58" i="15" s="1"/>
  <c r="AA58" i="15" s="1"/>
  <c r="AB58" i="15" s="1"/>
  <c r="AC58" i="15" s="1"/>
  <c r="W58" i="15" s="1"/>
  <c r="X58" i="15" s="1"/>
  <c r="Y58" i="15" s="1"/>
  <c r="D29" i="16"/>
  <c r="E27" i="16" s="1"/>
  <c r="F39" i="16"/>
  <c r="F42" i="16" s="1"/>
  <c r="F43" i="16" s="1"/>
  <c r="G84" i="15"/>
  <c r="T96" i="15"/>
  <c r="K29" i="16"/>
  <c r="J29" i="16"/>
  <c r="F28" i="16"/>
  <c r="F29" i="16" s="1"/>
  <c r="F34" i="16" s="1"/>
  <c r="F35" i="16" s="1"/>
  <c r="I29" i="16"/>
  <c r="G67" i="15"/>
  <c r="G68" i="15" s="1"/>
  <c r="F26" i="17" l="1"/>
  <c r="F27" i="17" s="1"/>
  <c r="F29" i="17" s="1"/>
  <c r="F11" i="17"/>
  <c r="F12" i="17" s="1"/>
  <c r="F14" i="17" s="1"/>
  <c r="G108" i="15"/>
  <c r="T66" i="15"/>
  <c r="G71" i="15" s="1"/>
  <c r="Z58" i="15"/>
  <c r="G69" i="15"/>
  <c r="E26" i="16"/>
  <c r="E29" i="16" s="1"/>
  <c r="E28" i="16"/>
  <c r="F57" i="16"/>
  <c r="F58" i="16" s="1"/>
  <c r="F59" i="16" s="1"/>
  <c r="F61" i="16" s="1"/>
  <c r="I30" i="16"/>
  <c r="I31" i="16" s="1"/>
  <c r="I32" i="16" s="1"/>
  <c r="J30" i="16"/>
  <c r="J31" i="16" s="1"/>
  <c r="J32" i="16" s="1"/>
  <c r="K30" i="16"/>
  <c r="K31" i="16" s="1"/>
  <c r="K32" i="16" s="1"/>
</calcChain>
</file>

<file path=xl/sharedStrings.xml><?xml version="1.0" encoding="utf-8"?>
<sst xmlns="http://schemas.openxmlformats.org/spreadsheetml/2006/main" count="329" uniqueCount="224">
  <si>
    <t>Total Hardness</t>
  </si>
  <si>
    <t>Ca</t>
  </si>
  <si>
    <t>Mg</t>
  </si>
  <si>
    <t>meq/l</t>
  </si>
  <si>
    <t>Total</t>
  </si>
  <si>
    <t>Sodium</t>
  </si>
  <si>
    <t>Chloride</t>
  </si>
  <si>
    <t>No. Acres</t>
  </si>
  <si>
    <t>Total Cost</t>
  </si>
  <si>
    <t>ppm</t>
  </si>
  <si>
    <t>Date:</t>
  </si>
  <si>
    <t>mls/min</t>
  </si>
  <si>
    <t>fl. ozs/min</t>
  </si>
  <si>
    <t>fl. ozs/hr</t>
  </si>
  <si>
    <t>gpm</t>
  </si>
  <si>
    <t>gph</t>
  </si>
  <si>
    <t>g/l</t>
  </si>
  <si>
    <t>Grower:</t>
  </si>
  <si>
    <t>Lab Technician:</t>
  </si>
  <si>
    <t>Distributor:</t>
  </si>
  <si>
    <t>Source of Data:</t>
  </si>
  <si>
    <t>Representative:</t>
  </si>
  <si>
    <t xml:space="preserve">Data Reference: </t>
  </si>
  <si>
    <t>1.</t>
  </si>
  <si>
    <t>mg/l - ppm</t>
  </si>
  <si>
    <t>Alkalinity, HCO3</t>
  </si>
  <si>
    <t>Trteatment Demand</t>
  </si>
  <si>
    <t>ppm Treatment - WATER</t>
  </si>
  <si>
    <t>gl. / A/ft.</t>
  </si>
  <si>
    <t>mls/gl</t>
  </si>
  <si>
    <t>mls / A ft.</t>
  </si>
  <si>
    <t>fl. ounces A/ft.</t>
  </si>
  <si>
    <t>2.</t>
  </si>
  <si>
    <t>Treatment Cost</t>
  </si>
  <si>
    <t>Ag/Harvest</t>
  </si>
  <si>
    <t>Acre ft. of water used</t>
  </si>
  <si>
    <t>Gallons of Chemistry</t>
  </si>
  <si>
    <t>Cost per gallon</t>
  </si>
  <si>
    <t>Cost per Acre</t>
  </si>
  <si>
    <t>3.</t>
  </si>
  <si>
    <t>Application Numbers</t>
  </si>
  <si>
    <t>gpm flow rate</t>
  </si>
  <si>
    <t>at gpm flow rate, number of units per A/ft. of water</t>
  </si>
  <si>
    <t>mls per minute treatment</t>
  </si>
  <si>
    <t>fl. ounces per minute</t>
  </si>
  <si>
    <t>Total Bacteria Exponent</t>
  </si>
  <si>
    <t>factor</t>
  </si>
  <si>
    <t>mls/A ft.</t>
  </si>
  <si>
    <t>Turf</t>
  </si>
  <si>
    <t xml:space="preserve">Sulfate </t>
  </si>
  <si>
    <t>Treatment Amount (Consider maximum)</t>
  </si>
  <si>
    <t>Pump Station Water Volume (Consider maximum)</t>
  </si>
  <si>
    <t>Hours of Operation (See Note 1)</t>
  </si>
  <si>
    <t>Total Output, gph</t>
  </si>
  <si>
    <t>Amount of treatment to be disbursed by the pump</t>
  </si>
  <si>
    <t>2. Pump Capacity and % Setting</t>
  </si>
  <si>
    <t>What is the pump capacity, gph?</t>
  </si>
  <si>
    <t>Pump Setting</t>
  </si>
  <si>
    <t>Must be 100% or less or pump is under capacity need.</t>
  </si>
  <si>
    <t>If this exceeds 100%, the pump is under rated for the needed volume</t>
  </si>
  <si>
    <t>Treatment Gallons per hour</t>
  </si>
  <si>
    <t>Pump Capacity, gallons per hour</t>
  </si>
  <si>
    <t>Pump Setting %</t>
  </si>
  <si>
    <t>T.H., mg/l</t>
  </si>
  <si>
    <t>Na, mg/l</t>
  </si>
  <si>
    <t>Cl, mg/l</t>
  </si>
  <si>
    <t>SO4, mg/l</t>
  </si>
  <si>
    <t>Ca, ppm as CaCO3</t>
  </si>
  <si>
    <t>Mg, ppm as CaCO3</t>
  </si>
  <si>
    <t>WaterSOLV Curative AG</t>
  </si>
  <si>
    <t>WaterSOLV Curative AG - 2 part</t>
  </si>
  <si>
    <t>Bulk Drop Fee (after 1st)</t>
  </si>
  <si>
    <t>WaterSOLV BC - AG</t>
  </si>
  <si>
    <t>WaterSOLV BC - AG - 2 part</t>
  </si>
  <si>
    <t>MP</t>
  </si>
  <si>
    <t>C</t>
  </si>
  <si>
    <t>D</t>
  </si>
  <si>
    <t>Product</t>
  </si>
  <si>
    <t>Pkg.</t>
  </si>
  <si>
    <t>WaterSOLV Curative Turf</t>
  </si>
  <si>
    <t>WaterSOLV BC - Turf</t>
  </si>
  <si>
    <t>Million gallons / 3.068 = A/ft. of water</t>
  </si>
  <si>
    <t>Water use reduction not factored herein.</t>
  </si>
  <si>
    <t>Client:</t>
  </si>
  <si>
    <t>Block:</t>
  </si>
  <si>
    <t>Calculated Product Demand</t>
  </si>
  <si>
    <t>Curative</t>
  </si>
  <si>
    <t>BC</t>
  </si>
  <si>
    <t xml:space="preserve">Required Water Dilution </t>
  </si>
  <si>
    <t>New Calculated Product Demand</t>
  </si>
  <si>
    <t>Dilution Selection</t>
  </si>
  <si>
    <t>2 = 50%</t>
  </si>
  <si>
    <t>4 = 75%</t>
  </si>
  <si>
    <t>5 = 80%</t>
  </si>
  <si>
    <t>ppm Application Rate</t>
  </si>
  <si>
    <t>gl. Container</t>
  </si>
  <si>
    <t xml:space="preserve">Formulated, % vol. </t>
  </si>
  <si>
    <t>Check</t>
  </si>
  <si>
    <t>Lbs</t>
  </si>
  <si>
    <t>Water</t>
  </si>
  <si>
    <t>Always add product to water</t>
  </si>
  <si>
    <t>Lbs/gl.</t>
  </si>
  <si>
    <t>Specific Gravity</t>
  </si>
  <si>
    <t xml:space="preserve">Agriculture </t>
  </si>
  <si>
    <t>Pricing</t>
  </si>
  <si>
    <t xml:space="preserve">ppm </t>
  </si>
  <si>
    <t>Facility:</t>
  </si>
  <si>
    <t>Crop:</t>
  </si>
  <si>
    <t>Not in Print View</t>
  </si>
  <si>
    <t>Splash Blend Calculator</t>
  </si>
  <si>
    <t>Creating one product of WaterSOLV Curative and BC</t>
  </si>
  <si>
    <t>Complete Items in Yellow</t>
  </si>
  <si>
    <t>Data Required (3): Treatment Requirements, Pump Station Flow Rate, Chemical feed rate pump capacity</t>
  </si>
  <si>
    <t xml:space="preserve">Splash Blend Pricing. </t>
  </si>
  <si>
    <t>Product $/gl</t>
  </si>
  <si>
    <t>Pricing Tiers</t>
  </si>
  <si>
    <t>Blending Fee %</t>
  </si>
  <si>
    <t>Per gallon</t>
  </si>
  <si>
    <t>Consider charging a blending fee of product.</t>
  </si>
  <si>
    <t>Total HCO3, mg/l</t>
  </si>
  <si>
    <t>Acre ft. ( 1 A/ft. = 325,851 gl)</t>
  </si>
  <si>
    <t>Gallons of Curative</t>
  </si>
  <si>
    <t>Nitrate (NO3-N)</t>
  </si>
  <si>
    <t>NO3-N, mg/l</t>
  </si>
  <si>
    <t>WaterSOLV™ Blend</t>
  </si>
  <si>
    <t>NEVER mix the chemicals together without putting into 60% minimum water</t>
  </si>
  <si>
    <t>MINIMUM 60%</t>
  </si>
  <si>
    <t>Recommendations:</t>
  </si>
  <si>
    <t>Totals</t>
  </si>
  <si>
    <t xml:space="preserve">Requirements: </t>
  </si>
  <si>
    <t xml:space="preserve">Action Items: </t>
  </si>
  <si>
    <t>WaterSOLV™ Curative Treatment Cost</t>
  </si>
  <si>
    <t>WaterSOLV BC - (Bacteria, Sodium, Oxygen, Sequestration)</t>
  </si>
  <si>
    <t>Mobile app. available for free - Search "HCT WaterSOLV"</t>
  </si>
  <si>
    <t>For determining the WaterSOLV Application Rates for the treatment of water</t>
  </si>
  <si>
    <t>Source Water Constituents</t>
  </si>
  <si>
    <t>Amt. of Water Used</t>
  </si>
  <si>
    <t>Does not take into consideration the necessities for the soil remediation, if necessary.</t>
  </si>
  <si>
    <t>Pump Settings</t>
  </si>
  <si>
    <t>WaterSOLV BC Water Treatment Demand</t>
  </si>
  <si>
    <t>WaterSOLV Curative Treatment Demand</t>
  </si>
  <si>
    <t xml:space="preserve">A. </t>
  </si>
  <si>
    <t xml:space="preserve">B. </t>
  </si>
  <si>
    <t>Necessities (X)</t>
  </si>
  <si>
    <t>WaterSOLV Curative - (Acid, Mineral, Sodium, Soil Remediation)</t>
  </si>
  <si>
    <t>HCT, LLC - Scottsdale, AZ - www.HCTLLC.com - (888) 788-5807 - info@hctllc.com - WaterSOLV™ and Well-Klean© are Trade Names of HCT, LLC</t>
  </si>
  <si>
    <t>C.</t>
  </si>
  <si>
    <t>Other:</t>
  </si>
  <si>
    <t>Water, treated or untreated?</t>
  </si>
  <si>
    <t>Iron</t>
  </si>
  <si>
    <t>Manganese</t>
  </si>
  <si>
    <t>Zinc</t>
  </si>
  <si>
    <t>Copper</t>
  </si>
  <si>
    <t>Boron</t>
  </si>
  <si>
    <t>Fe, mg/l</t>
  </si>
  <si>
    <t>Mn, mg/l</t>
  </si>
  <si>
    <t>Zn, mg/l</t>
  </si>
  <si>
    <t>Cu, mg/l</t>
  </si>
  <si>
    <t>B, mg/l</t>
  </si>
  <si>
    <t>- or -</t>
  </si>
  <si>
    <t>- and -</t>
  </si>
  <si>
    <t>Trait</t>
  </si>
  <si>
    <t>Can utilize SO4-S, Ca, Fe and Mn to slime and form H2S toxic gas</t>
  </si>
  <si>
    <t>Potential Water Use Reduction NOT factored into costs savings. Treatment recommendations predicated on HCT Technology</t>
  </si>
  <si>
    <t>Required if Acre ft. per acre is selected. Remove if Million Gallons is used</t>
  </si>
  <si>
    <r>
      <rPr>
        <i/>
        <u/>
        <sz val="10"/>
        <color rgb="FFFF0000"/>
        <rFont val="Calibri"/>
        <family val="2"/>
      </rPr>
      <t>Million Gallons</t>
    </r>
    <r>
      <rPr>
        <sz val="10"/>
        <color theme="1"/>
        <rFont val="Calibri"/>
        <family val="2"/>
      </rPr>
      <t xml:space="preserve"> (1 million gallons = 3.069 A/Ft.)</t>
    </r>
  </si>
  <si>
    <t>Package size</t>
  </si>
  <si>
    <t>Water Use Estimate, season, monhtly, annual, ….</t>
  </si>
  <si>
    <t>(LMI Curative 250 psi)</t>
  </si>
  <si>
    <t>(LMI Degassing 250 psi)</t>
  </si>
  <si>
    <t>Cementation of soil</t>
  </si>
  <si>
    <t>Either not both</t>
  </si>
  <si>
    <t>Nutrition Drink</t>
  </si>
  <si>
    <t>Toxicity</t>
  </si>
  <si>
    <t>Biology Food Sounrce</t>
  </si>
  <si>
    <t>Barrier Indicator</t>
  </si>
  <si>
    <r>
      <t xml:space="preserve">For Reference - </t>
    </r>
    <r>
      <rPr>
        <sz val="10"/>
        <color rgb="FFFF0000"/>
        <rFont val="Calibri"/>
        <family val="2"/>
      </rPr>
      <t>Either, not both</t>
    </r>
  </si>
  <si>
    <t>per acre</t>
  </si>
  <si>
    <t>A/ft. Water</t>
  </si>
  <si>
    <t>Or Total Water Applied, select one.</t>
  </si>
  <si>
    <t>Times 5 if using WaterSOLV™ pHix</t>
  </si>
  <si>
    <t>gl. container</t>
  </si>
  <si>
    <t>ND - Below detectable levels</t>
  </si>
  <si>
    <t>NR - Not reported</t>
  </si>
  <si>
    <t>Offsets likely outweigh Cost</t>
  </si>
  <si>
    <t>See details in email relating to remediartion versus treatment.</t>
  </si>
  <si>
    <t xml:space="preserve">Increase by 3 ppm for shells, until shells are cleared from the lines. </t>
  </si>
  <si>
    <t>/million gl. water</t>
  </si>
  <si>
    <t xml:space="preserve">The water is not that hard, at all. </t>
  </si>
  <si>
    <t>Hardness will be made into nutrition</t>
  </si>
  <si>
    <t>Shells will be dissolved into nutrition</t>
  </si>
  <si>
    <t xml:space="preserve">Mussels will be pushed through the screens </t>
  </si>
  <si>
    <t>and become organic matter</t>
  </si>
  <si>
    <t xml:space="preserve">Chloride levels a bit excessive. </t>
  </si>
  <si>
    <t>Cl will tie up important Ca, Zn, Fe and K</t>
  </si>
  <si>
    <t>Cl will also harbor Na as B toxicity</t>
  </si>
  <si>
    <t xml:space="preserve">S is not an issue to black layer or SRB, </t>
  </si>
  <si>
    <t xml:space="preserve">nor is Fe or Mn, but it the soil, </t>
  </si>
  <si>
    <t xml:space="preserve">they may be accummulated at </t>
  </si>
  <si>
    <t>problematic accummulations.</t>
  </si>
  <si>
    <t>SRB: Sulfate Reducing Bacteria (toxic exudates of H2SO4 and H2S)</t>
  </si>
  <si>
    <t>Estimated for soil benefit (O2)</t>
  </si>
  <si>
    <t>Procedure</t>
  </si>
  <si>
    <t>months</t>
  </si>
  <si>
    <t>Amount</t>
  </si>
  <si>
    <t>Soil Remediation</t>
  </si>
  <si>
    <t>WaterSOLV™ BC</t>
  </si>
  <si>
    <t>Monthly average</t>
  </si>
  <si>
    <t>per million gl. water</t>
  </si>
  <si>
    <t>Water Demand Reduction</t>
  </si>
  <si>
    <t>Net</t>
  </si>
  <si>
    <t>Soil &amp; Shell Remediation Processes, Duration and Timing</t>
  </si>
  <si>
    <t>Year 1</t>
  </si>
  <si>
    <t>Interpretations</t>
  </si>
  <si>
    <t>Year 2 and thereafter</t>
  </si>
  <si>
    <t>Product cost/gl.</t>
  </si>
  <si>
    <t>Water Treatment</t>
  </si>
  <si>
    <t>Shells Remediation</t>
  </si>
  <si>
    <t>Shell Supression</t>
  </si>
  <si>
    <t>Rainfall or the lack thereof, and wind, can have a moderate impact on the Stoichiometry and cost hereto.</t>
  </si>
  <si>
    <t>WaterSOLV™  Quick Calc. - Water</t>
  </si>
  <si>
    <t>Container Cost</t>
  </si>
  <si>
    <t>ONLY Applicable if Checked</t>
  </si>
  <si>
    <t>Phytophthora, Disease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</si>
</sst>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General_)"/>
    <numFmt numFmtId="167" formatCode="_(* #,##0_);_(* \(#,##0\);_(* &quot;-&quot;??_);_(@_)"/>
    <numFmt numFmtId="168" formatCode="0.000"/>
    <numFmt numFmtId="169" formatCode="0.0%"/>
    <numFmt numFmtId="170" formatCode="_(&quot;$&quot;* #,##0.0_);_(&quot;$&quot;* \(#,##0.0\);_(&quot;$&quot;* &quot;-&quot;??_);_(@_)"/>
    <numFmt numFmtId="171" formatCode="0.0000"/>
    <numFmt numFmtId="172" formatCode="0.00000"/>
    <numFmt numFmtId="173" formatCode="0.00000000"/>
  </numFmts>
  <fonts count="39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sz val="10"/>
      <name val="Helv"/>
    </font>
    <font>
      <b/>
      <i/>
      <sz val="10"/>
      <color theme="1"/>
      <name val="Calibri"/>
      <family val="2"/>
    </font>
    <font>
      <i/>
      <sz val="10"/>
      <color rgb="FFFF0000"/>
      <name val="Calibri"/>
      <family val="2"/>
    </font>
    <font>
      <sz val="10"/>
      <color theme="1"/>
      <name val="Calibri Light"/>
      <family val="2"/>
    </font>
    <font>
      <b/>
      <sz val="12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FF0000"/>
      <name val="Calibri Light"/>
      <family val="2"/>
    </font>
    <font>
      <sz val="9"/>
      <color theme="1"/>
      <name val="Calibri"/>
      <family val="2"/>
    </font>
    <font>
      <i/>
      <sz val="9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name val="Calibri"/>
      <family val="2"/>
    </font>
    <font>
      <sz val="8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rgb="FFFF0000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i/>
      <sz val="12"/>
      <color theme="1"/>
      <name val="Calibri"/>
      <family val="2"/>
    </font>
    <font>
      <sz val="8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4"/>
      <color rgb="FF00B0F0"/>
      <name val="Calibri"/>
      <family val="2"/>
    </font>
    <font>
      <i/>
      <u/>
      <sz val="10"/>
      <color rgb="FFFF000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u/>
      <sz val="10"/>
      <color theme="10"/>
      <name val="Calibri"/>
      <family val="2"/>
    </font>
    <font>
      <b/>
      <u/>
      <sz val="14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26"/>
      <color theme="1"/>
      <name val="Calibri"/>
      <family val="2"/>
    </font>
    <font>
      <sz val="8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7" fillId="0" borderId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59">
    <xf numFmtId="0" fontId="0" fillId="0" borderId="0" xfId="0"/>
    <xf numFmtId="2" fontId="0" fillId="2" borderId="1" xfId="0" applyNumberFormat="1" applyFill="1" applyBorder="1" applyProtection="1"/>
    <xf numFmtId="0" fontId="0" fillId="2" borderId="34" xfId="0" applyFill="1" applyBorder="1" applyProtection="1"/>
    <xf numFmtId="0" fontId="0" fillId="2" borderId="35" xfId="0" applyFill="1" applyBorder="1" applyProtection="1"/>
    <xf numFmtId="0" fontId="0" fillId="2" borderId="0" xfId="0" applyFill="1" applyProtection="1"/>
    <xf numFmtId="0" fontId="0" fillId="2" borderId="30" xfId="0" applyFill="1" applyBorder="1" applyProtection="1"/>
    <xf numFmtId="0" fontId="9" fillId="2" borderId="0" xfId="0" applyFont="1" applyFill="1" applyBorder="1" applyAlignment="1" applyProtection="1"/>
    <xf numFmtId="0" fontId="0" fillId="2" borderId="0" xfId="0" applyFill="1" applyBorder="1" applyProtection="1"/>
    <xf numFmtId="1" fontId="0" fillId="2" borderId="0" xfId="0" applyNumberFormat="1" applyFill="1" applyBorder="1" applyProtection="1"/>
    <xf numFmtId="0" fontId="0" fillId="2" borderId="8" xfId="0" applyFill="1" applyBorder="1" applyProtection="1"/>
    <xf numFmtId="0" fontId="0" fillId="2" borderId="6" xfId="0" applyFill="1" applyBorder="1" applyProtection="1"/>
    <xf numFmtId="0" fontId="0" fillId="2" borderId="26" xfId="0" applyFill="1" applyBorder="1" applyProtection="1"/>
    <xf numFmtId="0" fontId="0" fillId="2" borderId="38" xfId="0" applyFill="1" applyBorder="1" applyProtection="1"/>
    <xf numFmtId="0" fontId="0" fillId="2" borderId="0" xfId="0" quotePrefix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1" fontId="0" fillId="2" borderId="1" xfId="0" applyNumberFormat="1" applyFill="1" applyBorder="1" applyProtection="1"/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8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Protection="1">
      <protection locked="0"/>
    </xf>
    <xf numFmtId="9" fontId="0" fillId="2" borderId="1" xfId="0" applyNumberFormat="1" applyFill="1" applyBorder="1" applyProtection="1"/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0" xfId="0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69" fontId="0" fillId="2" borderId="1" xfId="0" applyNumberFormat="1" applyFill="1" applyBorder="1" applyProtection="1"/>
    <xf numFmtId="0" fontId="0" fillId="2" borderId="0" xfId="0" quotePrefix="1" applyFill="1" applyBorder="1" applyAlignment="1" applyProtection="1">
      <alignment horizontal="left"/>
    </xf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36" xfId="0" applyFill="1" applyBorder="1" applyProtection="1"/>
    <xf numFmtId="0" fontId="0" fillId="2" borderId="36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 vertical="center"/>
    </xf>
    <xf numFmtId="14" fontId="0" fillId="2" borderId="0" xfId="0" applyNumberFormat="1" applyFill="1" applyBorder="1" applyAlignment="1" applyProtection="1">
      <alignment horizontal="left"/>
    </xf>
    <xf numFmtId="0" fontId="0" fillId="2" borderId="24" xfId="0" applyFill="1" applyBorder="1" applyAlignment="1" applyProtection="1">
      <alignment horizontal="center"/>
    </xf>
    <xf numFmtId="0" fontId="21" fillId="2" borderId="26" xfId="0" applyFont="1" applyFill="1" applyBorder="1" applyProtection="1"/>
    <xf numFmtId="0" fontId="16" fillId="2" borderId="0" xfId="0" applyFont="1" applyFill="1" applyBorder="1" applyProtection="1"/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Protection="1"/>
    <xf numFmtId="0" fontId="0" fillId="2" borderId="3" xfId="0" applyFill="1" applyBorder="1" applyProtection="1"/>
    <xf numFmtId="0" fontId="0" fillId="2" borderId="5" xfId="0" applyFill="1" applyBorder="1" applyProtection="1"/>
    <xf numFmtId="0" fontId="0" fillId="2" borderId="7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Protection="1"/>
    <xf numFmtId="0" fontId="0" fillId="2" borderId="24" xfId="0" applyFill="1" applyBorder="1" applyProtection="1"/>
    <xf numFmtId="1" fontId="0" fillId="2" borderId="10" xfId="0" applyNumberFormat="1" applyFill="1" applyBorder="1" applyProtection="1"/>
    <xf numFmtId="2" fontId="0" fillId="2" borderId="0" xfId="0" applyNumberFormat="1" applyFill="1" applyBorder="1" applyProtection="1"/>
    <xf numFmtId="2" fontId="0" fillId="2" borderId="0" xfId="0" applyNumberForma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15" fillId="2" borderId="0" xfId="0" applyFont="1" applyFill="1" applyBorder="1" applyProtection="1"/>
    <xf numFmtId="44" fontId="0" fillId="2" borderId="0" xfId="1" applyNumberFormat="1" applyFont="1" applyFill="1" applyBorder="1" applyProtection="1"/>
    <xf numFmtId="44" fontId="0" fillId="2" borderId="1" xfId="1" applyNumberFormat="1" applyFont="1" applyFill="1" applyBorder="1" applyProtection="1"/>
    <xf numFmtId="44" fontId="0" fillId="2" borderId="0" xfId="1" applyFont="1" applyFill="1" applyBorder="1" applyProtection="1"/>
    <xf numFmtId="44" fontId="0" fillId="2" borderId="1" xfId="1" applyFont="1" applyFill="1" applyBorder="1" applyProtection="1"/>
    <xf numFmtId="0" fontId="0" fillId="2" borderId="27" xfId="0" applyFill="1" applyBorder="1" applyProtection="1"/>
    <xf numFmtId="0" fontId="0" fillId="2" borderId="37" xfId="0" applyFill="1" applyBorder="1" applyProtection="1"/>
    <xf numFmtId="0" fontId="0" fillId="2" borderId="36" xfId="0" applyFill="1" applyBorder="1" applyAlignment="1" applyProtection="1">
      <alignment horizontal="left"/>
    </xf>
    <xf numFmtId="44" fontId="0" fillId="2" borderId="36" xfId="1" applyFont="1" applyFill="1" applyBorder="1" applyProtection="1"/>
    <xf numFmtId="0" fontId="6" fillId="2" borderId="0" xfId="0" applyFont="1" applyFill="1" applyBorder="1" applyProtection="1"/>
    <xf numFmtId="44" fontId="0" fillId="2" borderId="1" xfId="0" applyNumberFormat="1" applyFill="1" applyBorder="1" applyProtection="1"/>
    <xf numFmtId="44" fontId="14" fillId="3" borderId="1" xfId="1" applyFont="1" applyFill="1" applyBorder="1" applyProtection="1"/>
    <xf numFmtId="44" fontId="14" fillId="5" borderId="1" xfId="1" applyFont="1" applyFill="1" applyBorder="1" applyProtection="1"/>
    <xf numFmtId="9" fontId="0" fillId="2" borderId="0" xfId="2" applyFont="1" applyFill="1" applyBorder="1" applyProtection="1"/>
    <xf numFmtId="167" fontId="2" fillId="2" borderId="0" xfId="4" applyNumberFormat="1" applyFont="1" applyFill="1" applyBorder="1" applyProtection="1"/>
    <xf numFmtId="43" fontId="2" fillId="2" borderId="0" xfId="4" applyFont="1" applyFill="1" applyBorder="1" applyProtection="1"/>
    <xf numFmtId="167" fontId="0" fillId="2" borderId="0" xfId="4" applyNumberFormat="1" applyFont="1" applyFill="1" applyBorder="1" applyProtection="1"/>
    <xf numFmtId="9" fontId="19" fillId="2" borderId="0" xfId="2" applyFont="1" applyFill="1" applyBorder="1" applyProtection="1"/>
    <xf numFmtId="0" fontId="6" fillId="2" borderId="38" xfId="0" applyFont="1" applyFill="1" applyBorder="1" applyProtection="1"/>
    <xf numFmtId="0" fontId="2" fillId="2" borderId="0" xfId="0" applyFont="1" applyFill="1" applyBorder="1" applyProtection="1"/>
    <xf numFmtId="0" fontId="22" fillId="2" borderId="36" xfId="0" applyFont="1" applyFill="1" applyBorder="1" applyProtection="1"/>
    <xf numFmtId="0" fontId="2" fillId="2" borderId="36" xfId="0" applyFont="1" applyFill="1" applyBorder="1" applyProtection="1"/>
    <xf numFmtId="0" fontId="2" fillId="2" borderId="37" xfId="0" applyFont="1" applyFill="1" applyBorder="1" applyProtection="1"/>
    <xf numFmtId="0" fontId="0" fillId="0" borderId="0" xfId="0" applyProtection="1"/>
    <xf numFmtId="0" fontId="23" fillId="2" borderId="0" xfId="0" applyFont="1" applyFill="1" applyBorder="1" applyProtection="1"/>
    <xf numFmtId="0" fontId="6" fillId="2" borderId="30" xfId="0" applyFont="1" applyFill="1" applyBorder="1" applyProtection="1"/>
    <xf numFmtId="0" fontId="17" fillId="2" borderId="0" xfId="0" applyFont="1" applyFill="1" applyBorder="1" applyProtection="1"/>
    <xf numFmtId="0" fontId="19" fillId="2" borderId="0" xfId="0" applyFont="1" applyFill="1" applyBorder="1" applyProtection="1"/>
    <xf numFmtId="9" fontId="2" fillId="2" borderId="0" xfId="0" applyNumberFormat="1" applyFont="1" applyFill="1" applyBorder="1" applyProtection="1"/>
    <xf numFmtId="2" fontId="0" fillId="0" borderId="0" xfId="0" applyNumberFormat="1" applyBorder="1" applyProtection="1"/>
    <xf numFmtId="0" fontId="19" fillId="2" borderId="0" xfId="0" applyFont="1" applyFill="1" applyBorder="1" applyAlignment="1" applyProtection="1">
      <alignment horizontal="center" vertical="center"/>
    </xf>
    <xf numFmtId="0" fontId="0" fillId="2" borderId="42" xfId="0" applyFill="1" applyBorder="1" applyProtection="1"/>
    <xf numFmtId="2" fontId="0" fillId="2" borderId="42" xfId="0" applyNumberFormat="1" applyFill="1" applyBorder="1" applyProtection="1"/>
    <xf numFmtId="168" fontId="0" fillId="2" borderId="0" xfId="0" applyNumberFormat="1" applyFill="1" applyBorder="1" applyProtection="1"/>
    <xf numFmtId="0" fontId="17" fillId="2" borderId="0" xfId="0" applyFont="1" applyFill="1" applyBorder="1" applyAlignment="1" applyProtection="1">
      <alignment horizontal="center"/>
    </xf>
    <xf numFmtId="9" fontId="0" fillId="2" borderId="42" xfId="0" applyNumberFormat="1" applyFill="1" applyBorder="1" applyProtection="1"/>
    <xf numFmtId="167" fontId="0" fillId="2" borderId="42" xfId="0" applyNumberFormat="1" applyFill="1" applyBorder="1" applyProtection="1"/>
    <xf numFmtId="164" fontId="0" fillId="2" borderId="0" xfId="0" applyNumberFormat="1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44" xfId="0" applyFill="1" applyBorder="1" applyAlignment="1" applyProtection="1">
      <alignment horizontal="center"/>
    </xf>
    <xf numFmtId="0" fontId="0" fillId="2" borderId="45" xfId="0" applyFill="1" applyBorder="1" applyAlignment="1" applyProtection="1">
      <alignment horizontal="center"/>
    </xf>
    <xf numFmtId="0" fontId="0" fillId="2" borderId="45" xfId="0" applyFill="1" applyBorder="1" applyProtection="1"/>
    <xf numFmtId="9" fontId="3" fillId="4" borderId="1" xfId="2" applyFont="1" applyFill="1" applyBorder="1" applyProtection="1"/>
    <xf numFmtId="9" fontId="3" fillId="4" borderId="1" xfId="2" applyFont="1" applyFill="1" applyBorder="1" applyAlignment="1" applyProtection="1">
      <alignment horizontal="center"/>
      <protection locked="0"/>
    </xf>
    <xf numFmtId="44" fontId="0" fillId="4" borderId="1" xfId="1" applyFont="1" applyFill="1" applyBorder="1" applyProtection="1">
      <protection locked="0"/>
    </xf>
    <xf numFmtId="44" fontId="0" fillId="4" borderId="44" xfId="1" applyFont="1" applyFill="1" applyBorder="1" applyProtection="1">
      <protection locked="0"/>
    </xf>
    <xf numFmtId="0" fontId="19" fillId="2" borderId="0" xfId="0" applyFont="1" applyFill="1" applyProtection="1"/>
    <xf numFmtId="0" fontId="0" fillId="2" borderId="1" xfId="0" applyFill="1" applyBorder="1" applyProtection="1"/>
    <xf numFmtId="1" fontId="0" fillId="2" borderId="0" xfId="0" applyNumberFormat="1" applyFill="1" applyBorder="1" applyAlignment="1" applyProtection="1">
      <alignment horizontal="right"/>
    </xf>
    <xf numFmtId="44" fontId="0" fillId="2" borderId="0" xfId="1" applyNumberFormat="1" applyFont="1" applyFill="1" applyBorder="1" applyAlignment="1" applyProtection="1">
      <alignment horizontal="right"/>
    </xf>
    <xf numFmtId="0" fontId="0" fillId="4" borderId="47" xfId="0" applyFill="1" applyBorder="1" applyProtection="1">
      <protection locked="0"/>
    </xf>
    <xf numFmtId="170" fontId="0" fillId="2" borderId="1" xfId="1" applyNumberFormat="1" applyFont="1" applyFill="1" applyBorder="1" applyProtection="1"/>
    <xf numFmtId="0" fontId="0" fillId="2" borderId="0" xfId="0" applyFill="1" applyAlignment="1" applyProtection="1">
      <alignment vertical="top"/>
    </xf>
    <xf numFmtId="0" fontId="0" fillId="2" borderId="0" xfId="0" applyFill="1" applyBorder="1" applyAlignment="1" applyProtection="1">
      <alignment horizontal="left" vertical="top" wrapText="1"/>
    </xf>
    <xf numFmtId="0" fontId="25" fillId="2" borderId="0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vertical="top" wrapText="1"/>
    </xf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16" xfId="0" applyFill="1" applyBorder="1" applyAlignment="1" applyProtection="1">
      <alignment horizontal="center"/>
    </xf>
    <xf numFmtId="0" fontId="0" fillId="2" borderId="9" xfId="0" applyFill="1" applyBorder="1" applyAlignment="1" applyProtection="1"/>
    <xf numFmtId="0" fontId="0" fillId="4" borderId="54" xfId="0" applyFill="1" applyBorder="1" applyAlignment="1" applyProtection="1">
      <alignment vertical="center"/>
      <protection locked="0"/>
    </xf>
    <xf numFmtId="1" fontId="0" fillId="2" borderId="9" xfId="0" applyNumberFormat="1" applyFill="1" applyBorder="1" applyProtection="1"/>
    <xf numFmtId="1" fontId="0" fillId="2" borderId="3" xfId="0" applyNumberFormat="1" applyFill="1" applyBorder="1" applyProtection="1"/>
    <xf numFmtId="44" fontId="0" fillId="2" borderId="9" xfId="1" applyFont="1" applyFill="1" applyBorder="1" applyProtection="1"/>
    <xf numFmtId="0" fontId="0" fillId="2" borderId="0" xfId="0" applyFill="1" applyBorder="1" applyAlignment="1" applyProtection="1">
      <alignment horizontal="center" vertical="center" wrapText="1"/>
    </xf>
    <xf numFmtId="0" fontId="6" fillId="2" borderId="3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165" fontId="0" fillId="2" borderId="30" xfId="0" applyNumberFormat="1" applyFill="1" applyBorder="1" applyProtection="1"/>
    <xf numFmtId="0" fontId="0" fillId="2" borderId="9" xfId="0" applyFill="1" applyBorder="1" applyAlignment="1" applyProtection="1">
      <alignment horizontal="right"/>
    </xf>
    <xf numFmtId="0" fontId="15" fillId="2" borderId="9" xfId="0" applyFont="1" applyFill="1" applyBorder="1" applyProtection="1"/>
    <xf numFmtId="44" fontId="0" fillId="2" borderId="3" xfId="1" applyFont="1" applyFill="1" applyBorder="1" applyProtection="1"/>
    <xf numFmtId="0" fontId="0" fillId="2" borderId="3" xfId="0" applyFill="1" applyBorder="1" applyAlignment="1" applyProtection="1">
      <alignment horizontal="center"/>
    </xf>
    <xf numFmtId="0" fontId="0" fillId="2" borderId="55" xfId="0" applyFill="1" applyBorder="1" applyProtection="1"/>
    <xf numFmtId="0" fontId="3" fillId="2" borderId="0" xfId="0" applyFont="1" applyFill="1" applyAlignment="1" applyProtection="1">
      <alignment horizontal="right" vertical="top"/>
    </xf>
    <xf numFmtId="0" fontId="28" fillId="2" borderId="6" xfId="0" quotePrefix="1" applyFont="1" applyFill="1" applyBorder="1" applyAlignment="1" applyProtection="1">
      <alignment horizontal="center"/>
    </xf>
    <xf numFmtId="0" fontId="29" fillId="2" borderId="0" xfId="0" quotePrefix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6" xfId="0" quotePrefix="1" applyFill="1" applyBorder="1" applyAlignment="1" applyProtection="1">
      <alignment horizontal="center"/>
    </xf>
    <xf numFmtId="0" fontId="0" fillId="2" borderId="52" xfId="0" applyFill="1" applyBorder="1" applyAlignment="1" applyProtection="1">
      <alignment horizontal="center"/>
    </xf>
    <xf numFmtId="0" fontId="28" fillId="2" borderId="2" xfId="0" quotePrefix="1" applyFont="1" applyFill="1" applyBorder="1" applyAlignment="1" applyProtection="1">
      <alignment horizontal="center"/>
    </xf>
    <xf numFmtId="0" fontId="0" fillId="7" borderId="0" xfId="0" applyFill="1" applyProtection="1"/>
    <xf numFmtId="0" fontId="0" fillId="7" borderId="0" xfId="0" applyFill="1" applyBorder="1" applyProtection="1"/>
    <xf numFmtId="0" fontId="0" fillId="7" borderId="0" xfId="0" applyFill="1" applyAlignment="1" applyProtection="1">
      <alignment horizontal="left"/>
    </xf>
    <xf numFmtId="0" fontId="29" fillId="2" borderId="6" xfId="0" quotePrefix="1" applyFont="1" applyFill="1" applyBorder="1" applyAlignment="1" applyProtection="1">
      <alignment horizontal="center"/>
    </xf>
    <xf numFmtId="0" fontId="0" fillId="4" borderId="29" xfId="0" applyFill="1" applyBorder="1" applyProtection="1">
      <protection locked="0"/>
    </xf>
    <xf numFmtId="0" fontId="0" fillId="2" borderId="0" xfId="0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 applyProtection="1"/>
    <xf numFmtId="0" fontId="30" fillId="8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9" borderId="1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31" fillId="2" borderId="0" xfId="0" applyFont="1" applyFill="1" applyBorder="1" applyProtection="1"/>
    <xf numFmtId="1" fontId="0" fillId="2" borderId="0" xfId="0" applyNumberFormat="1" applyFill="1" applyProtection="1"/>
    <xf numFmtId="0" fontId="10" fillId="2" borderId="19" xfId="0" applyFont="1" applyFill="1" applyBorder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10" fillId="2" borderId="17" xfId="0" applyFont="1" applyFill="1" applyBorder="1" applyAlignment="1" applyProtection="1">
      <alignment horizontal="center"/>
    </xf>
    <xf numFmtId="0" fontId="10" fillId="2" borderId="23" xfId="0" applyFont="1" applyFill="1" applyBorder="1" applyAlignment="1" applyProtection="1">
      <alignment horizontal="center"/>
    </xf>
    <xf numFmtId="0" fontId="10" fillId="2" borderId="24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10" fillId="2" borderId="46" xfId="0" applyFont="1" applyFill="1" applyBorder="1" applyAlignment="1" applyProtection="1">
      <alignment horizontal="center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31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2" fontId="10" fillId="2" borderId="21" xfId="0" applyNumberFormat="1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  <xf numFmtId="2" fontId="10" fillId="2" borderId="29" xfId="0" applyNumberFormat="1" applyFont="1" applyFill="1" applyBorder="1" applyAlignment="1" applyProtection="1">
      <alignment horizontal="center"/>
    </xf>
    <xf numFmtId="0" fontId="10" fillId="2" borderId="32" xfId="0" applyFont="1" applyFill="1" applyBorder="1" applyAlignment="1" applyProtection="1">
      <alignment horizontal="center"/>
    </xf>
    <xf numFmtId="0" fontId="12" fillId="2" borderId="0" xfId="0" applyFont="1" applyFill="1" applyProtection="1"/>
    <xf numFmtId="0" fontId="10" fillId="2" borderId="0" xfId="0" applyFont="1" applyFill="1" applyAlignment="1" applyProtection="1">
      <alignment horizontal="center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40" xfId="0" applyFont="1" applyFill="1" applyBorder="1" applyProtection="1"/>
    <xf numFmtId="0" fontId="10" fillId="2" borderId="4" xfId="0" applyFont="1" applyFill="1" applyBorder="1" applyProtection="1"/>
    <xf numFmtId="0" fontId="10" fillId="2" borderId="41" xfId="0" applyFont="1" applyFill="1" applyBorder="1" applyAlignment="1" applyProtection="1">
      <alignment horizontal="center" vertical="center" wrapText="1"/>
    </xf>
    <xf numFmtId="0" fontId="10" fillId="2" borderId="33" xfId="0" applyFont="1" applyFill="1" applyBorder="1" applyProtection="1"/>
    <xf numFmtId="0" fontId="10" fillId="2" borderId="0" xfId="0" applyFont="1" applyFill="1" applyAlignment="1" applyProtection="1">
      <alignment horizontal="center" wrapText="1"/>
    </xf>
    <xf numFmtId="0" fontId="10" fillId="2" borderId="18" xfId="0" applyFont="1" applyFill="1" applyBorder="1" applyProtection="1"/>
    <xf numFmtId="0" fontId="10" fillId="2" borderId="39" xfId="0" applyFont="1" applyFill="1" applyBorder="1" applyProtection="1"/>
    <xf numFmtId="0" fontId="10" fillId="2" borderId="25" xfId="0" applyFont="1" applyFill="1" applyBorder="1" applyProtection="1"/>
    <xf numFmtId="9" fontId="11" fillId="2" borderId="15" xfId="2" applyFont="1" applyFill="1" applyBorder="1" applyAlignment="1" applyProtection="1">
      <alignment horizontal="center" vertical="center"/>
    </xf>
    <xf numFmtId="1" fontId="13" fillId="2" borderId="0" xfId="0" applyNumberFormat="1" applyFont="1" applyFill="1" applyProtection="1"/>
    <xf numFmtId="0" fontId="10" fillId="2" borderId="22" xfId="0" applyFont="1" applyFill="1" applyBorder="1" applyAlignment="1" applyProtection="1">
      <alignment horizontal="center" vertical="center" wrapText="1"/>
    </xf>
    <xf numFmtId="0" fontId="10" fillId="2" borderId="30" xfId="0" applyFont="1" applyFill="1" applyBorder="1" applyProtection="1"/>
    <xf numFmtId="0" fontId="10" fillId="2" borderId="38" xfId="0" applyFont="1" applyFill="1" applyBorder="1" applyProtection="1"/>
    <xf numFmtId="0" fontId="10" fillId="2" borderId="5" xfId="0" applyFont="1" applyFill="1" applyBorder="1" applyAlignment="1" applyProtection="1">
      <alignment horizontal="center" vertical="center" wrapText="1"/>
    </xf>
    <xf numFmtId="2" fontId="10" fillId="2" borderId="10" xfId="0" applyNumberFormat="1" applyFont="1" applyFill="1" applyBorder="1" applyAlignment="1" applyProtection="1">
      <alignment horizontal="center"/>
    </xf>
    <xf numFmtId="168" fontId="10" fillId="2" borderId="10" xfId="0" applyNumberFormat="1" applyFont="1" applyFill="1" applyBorder="1" applyAlignment="1" applyProtection="1">
      <alignment horizontal="center"/>
    </xf>
    <xf numFmtId="171" fontId="10" fillId="2" borderId="10" xfId="0" applyNumberFormat="1" applyFont="1" applyFill="1" applyBorder="1" applyAlignment="1" applyProtection="1">
      <alignment horizontal="center"/>
    </xf>
    <xf numFmtId="173" fontId="10" fillId="2" borderId="10" xfId="0" applyNumberFormat="1" applyFont="1" applyFill="1" applyBorder="1" applyAlignment="1" applyProtection="1">
      <alignment horizontal="center"/>
    </xf>
    <xf numFmtId="173" fontId="10" fillId="2" borderId="9" xfId="0" applyNumberFormat="1" applyFont="1" applyFill="1" applyBorder="1" applyAlignment="1" applyProtection="1">
      <alignment horizontal="center"/>
    </xf>
    <xf numFmtId="171" fontId="10" fillId="2" borderId="18" xfId="0" applyNumberFormat="1" applyFont="1" applyFill="1" applyBorder="1" applyAlignment="1" applyProtection="1">
      <alignment horizontal="center"/>
    </xf>
    <xf numFmtId="172" fontId="10" fillId="2" borderId="18" xfId="0" applyNumberFormat="1" applyFont="1" applyFill="1" applyBorder="1" applyAlignment="1" applyProtection="1">
      <alignment horizontal="center"/>
    </xf>
    <xf numFmtId="168" fontId="11" fillId="2" borderId="15" xfId="0" applyNumberFormat="1" applyFont="1" applyFill="1" applyBorder="1" applyAlignment="1" applyProtection="1">
      <alignment horizontal="center" vertical="center"/>
    </xf>
    <xf numFmtId="168" fontId="10" fillId="2" borderId="21" xfId="0" applyNumberFormat="1" applyFont="1" applyFill="1" applyBorder="1" applyAlignment="1" applyProtection="1">
      <alignment horizontal="center"/>
    </xf>
    <xf numFmtId="168" fontId="10" fillId="2" borderId="14" xfId="0" applyNumberFormat="1" applyFont="1" applyFill="1" applyBorder="1" applyAlignment="1" applyProtection="1">
      <alignment horizontal="center"/>
    </xf>
    <xf numFmtId="168" fontId="0" fillId="2" borderId="1" xfId="0" applyNumberFormat="1" applyFill="1" applyBorder="1" applyProtection="1"/>
    <xf numFmtId="171" fontId="10" fillId="2" borderId="32" xfId="0" applyNumberFormat="1" applyFont="1" applyFill="1" applyBorder="1" applyAlignment="1" applyProtection="1">
      <alignment horizontal="center"/>
    </xf>
    <xf numFmtId="171" fontId="11" fillId="2" borderId="15" xfId="0" applyNumberFormat="1" applyFont="1" applyFill="1" applyBorder="1" applyAlignment="1" applyProtection="1">
      <alignment horizontal="center" vertical="center"/>
    </xf>
    <xf numFmtId="171" fontId="10" fillId="2" borderId="21" xfId="0" applyNumberFormat="1" applyFont="1" applyFill="1" applyBorder="1" applyAlignment="1" applyProtection="1">
      <alignment horizontal="center"/>
    </xf>
    <xf numFmtId="171" fontId="10" fillId="2" borderId="14" xfId="0" applyNumberFormat="1" applyFont="1" applyFill="1" applyBorder="1" applyAlignment="1" applyProtection="1">
      <alignment horizontal="center"/>
    </xf>
    <xf numFmtId="0" fontId="0" fillId="10" borderId="0" xfId="0" applyFill="1" applyProtection="1"/>
    <xf numFmtId="0" fontId="0" fillId="2" borderId="47" xfId="0" applyFill="1" applyBorder="1" applyAlignment="1" applyProtection="1">
      <alignment horizontal="center"/>
    </xf>
    <xf numFmtId="0" fontId="0" fillId="2" borderId="57" xfId="0" applyFill="1" applyBorder="1" applyProtection="1"/>
    <xf numFmtId="0" fontId="0" fillId="4" borderId="58" xfId="0" applyFill="1" applyBorder="1" applyProtection="1">
      <protection locked="0"/>
    </xf>
    <xf numFmtId="0" fontId="0" fillId="4" borderId="54" xfId="0" applyFill="1" applyBorder="1" applyProtection="1">
      <protection locked="0"/>
    </xf>
    <xf numFmtId="0" fontId="0" fillId="2" borderId="19" xfId="0" applyFill="1" applyBorder="1" applyProtection="1"/>
    <xf numFmtId="0" fontId="0" fillId="4" borderId="4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2" borderId="59" xfId="0" applyFill="1" applyBorder="1" applyProtection="1"/>
    <xf numFmtId="0" fontId="0" fillId="2" borderId="43" xfId="0" applyFill="1" applyBorder="1" applyProtection="1"/>
    <xf numFmtId="0" fontId="0" fillId="2" borderId="58" xfId="0" applyFill="1" applyBorder="1" applyProtection="1"/>
    <xf numFmtId="1" fontId="0" fillId="2" borderId="33" xfId="0" applyNumberFormat="1" applyFill="1" applyBorder="1" applyProtection="1"/>
    <xf numFmtId="0" fontId="0" fillId="2" borderId="33" xfId="0" applyFill="1" applyBorder="1" applyProtection="1"/>
    <xf numFmtId="0" fontId="0" fillId="2" borderId="15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 vertical="center"/>
    </xf>
    <xf numFmtId="0" fontId="10" fillId="2" borderId="62" xfId="0" applyFont="1" applyFill="1" applyBorder="1" applyAlignment="1" applyProtection="1">
      <alignment vertical="center" wrapText="1"/>
    </xf>
    <xf numFmtId="0" fontId="10" fillId="2" borderId="63" xfId="0" applyFont="1" applyFill="1" applyBorder="1" applyAlignment="1" applyProtection="1">
      <alignment vertical="center" wrapText="1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1" fontId="0" fillId="2" borderId="24" xfId="0" applyNumberFormat="1" applyFill="1" applyBorder="1" applyProtection="1"/>
    <xf numFmtId="164" fontId="0" fillId="4" borderId="51" xfId="0" applyNumberFormat="1" applyFill="1" applyBorder="1" applyProtection="1">
      <protection locked="0"/>
    </xf>
    <xf numFmtId="0" fontId="2" fillId="2" borderId="17" xfId="0" applyFont="1" applyFill="1" applyBorder="1" applyAlignment="1" applyProtection="1">
      <alignment horizontal="right" vertical="center"/>
    </xf>
    <xf numFmtId="0" fontId="0" fillId="2" borderId="18" xfId="0" applyFill="1" applyBorder="1" applyAlignment="1" applyProtection="1">
      <alignment horizontal="right"/>
    </xf>
    <xf numFmtId="0" fontId="4" fillId="2" borderId="0" xfId="0" applyFont="1" applyFill="1" applyProtection="1"/>
    <xf numFmtId="0" fontId="33" fillId="2" borderId="0" xfId="0" applyFont="1" applyFill="1" applyBorder="1" applyAlignment="1" applyProtection="1"/>
    <xf numFmtId="1" fontId="0" fillId="4" borderId="64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164" fontId="0" fillId="4" borderId="18" xfId="0" applyNumberFormat="1" applyFill="1" applyBorder="1" applyProtection="1">
      <protection locked="0"/>
    </xf>
    <xf numFmtId="0" fontId="35" fillId="2" borderId="0" xfId="5" applyFont="1" applyFill="1" applyBorder="1" applyProtection="1"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2" borderId="0" xfId="0" quotePrefix="1" applyFill="1" applyBorder="1" applyProtection="1"/>
    <xf numFmtId="0" fontId="37" fillId="2" borderId="36" xfId="0" applyFont="1" applyFill="1" applyBorder="1" applyAlignment="1" applyProtection="1">
      <alignment horizontal="left"/>
    </xf>
    <xf numFmtId="0" fontId="0" fillId="2" borderId="38" xfId="0" applyFill="1" applyBorder="1"/>
    <xf numFmtId="0" fontId="0" fillId="2" borderId="1" xfId="0" applyFill="1" applyBorder="1"/>
    <xf numFmtId="44" fontId="0" fillId="2" borderId="1" xfId="1" applyFont="1" applyFill="1" applyBorder="1"/>
    <xf numFmtId="44" fontId="0" fillId="2" borderId="44" xfId="1" applyFont="1" applyFill="1" applyBorder="1"/>
    <xf numFmtId="0" fontId="0" fillId="2" borderId="0" xfId="0" applyFill="1"/>
    <xf numFmtId="0" fontId="0" fillId="2" borderId="0" xfId="0" applyFill="1" applyAlignment="1">
      <alignment horizontal="right"/>
    </xf>
    <xf numFmtId="44" fontId="0" fillId="2" borderId="24" xfId="1" applyFont="1" applyFill="1" applyBorder="1"/>
    <xf numFmtId="9" fontId="0" fillId="2" borderId="1" xfId="2" applyFont="1" applyFill="1" applyBorder="1"/>
    <xf numFmtId="0" fontId="0" fillId="2" borderId="0" xfId="0" applyFill="1" applyAlignment="1">
      <alignment horizontal="right" indent="1"/>
    </xf>
    <xf numFmtId="44" fontId="0" fillId="2" borderId="1" xfId="0" applyNumberFormat="1" applyFill="1" applyBorder="1"/>
    <xf numFmtId="2" fontId="0" fillId="2" borderId="1" xfId="0" applyNumberFormat="1" applyFill="1" applyBorder="1"/>
    <xf numFmtId="0" fontId="3" fillId="2" borderId="0" xfId="0" applyFont="1" applyFill="1"/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36" fillId="2" borderId="44" xfId="0" applyFont="1" applyFill="1" applyBorder="1" applyAlignment="1">
      <alignment horizontal="center" vertical="center"/>
    </xf>
    <xf numFmtId="14" fontId="0" fillId="2" borderId="0" xfId="0" applyNumberFormat="1" applyFill="1" applyBorder="1" applyAlignment="1" applyProtection="1">
      <alignment horizontal="left" vertical="top"/>
      <protection locked="0"/>
    </xf>
    <xf numFmtId="0" fontId="0" fillId="2" borderId="17" xfId="0" applyFill="1" applyBorder="1" applyProtection="1"/>
    <xf numFmtId="0" fontId="0" fillId="2" borderId="31" xfId="0" applyFill="1" applyBorder="1" applyProtection="1"/>
    <xf numFmtId="0" fontId="32" fillId="2" borderId="31" xfId="0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/>
    <xf numFmtId="0" fontId="0" fillId="2" borderId="15" xfId="0" applyFill="1" applyBorder="1" applyProtection="1"/>
    <xf numFmtId="0" fontId="0" fillId="2" borderId="65" xfId="0" applyFill="1" applyBorder="1" applyProtection="1"/>
    <xf numFmtId="0" fontId="0" fillId="9" borderId="1" xfId="0" applyFill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vertical="center" wrapText="1"/>
      <protection locked="0"/>
    </xf>
    <xf numFmtId="0" fontId="38" fillId="2" borderId="34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top" wrapText="1"/>
      <protection locked="0"/>
    </xf>
    <xf numFmtId="0" fontId="0" fillId="4" borderId="7" xfId="0" applyFill="1" applyBorder="1" applyAlignment="1" applyProtection="1">
      <alignment horizontal="center" vertical="top" wrapText="1"/>
      <protection locked="0"/>
    </xf>
    <xf numFmtId="0" fontId="0" fillId="4" borderId="9" xfId="0" applyFill="1" applyBorder="1" applyAlignment="1" applyProtection="1">
      <alignment horizontal="center" vertical="top" wrapText="1"/>
      <protection locked="0"/>
    </xf>
    <xf numFmtId="0" fontId="0" fillId="4" borderId="11" xfId="0" applyFill="1" applyBorder="1" applyAlignment="1" applyProtection="1">
      <alignment horizontal="center" vertical="top" wrapText="1"/>
      <protection locked="0"/>
    </xf>
    <xf numFmtId="0" fontId="3" fillId="2" borderId="49" xfId="0" applyFont="1" applyFill="1" applyBorder="1" applyAlignment="1" applyProtection="1">
      <alignment horizontal="center"/>
    </xf>
    <xf numFmtId="0" fontId="3" fillId="2" borderId="50" xfId="0" applyFont="1" applyFill="1" applyBorder="1" applyAlignment="1" applyProtection="1">
      <alignment horizontal="center"/>
    </xf>
    <xf numFmtId="0" fontId="3" fillId="2" borderId="51" xfId="0" applyFont="1" applyFill="1" applyBorder="1" applyAlignment="1" applyProtection="1">
      <alignment horizont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0" fillId="2" borderId="48" xfId="0" applyFill="1" applyBorder="1" applyAlignment="1" applyProtection="1">
      <alignment horizontal="left" vertical="center" wrapText="1"/>
    </xf>
    <xf numFmtId="0" fontId="0" fillId="2" borderId="53" xfId="0" applyFill="1" applyBorder="1" applyAlignment="1" applyProtection="1">
      <alignment horizontal="left" vertical="center" wrapText="1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2" borderId="60" xfId="0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center" vertical="center" wrapText="1"/>
    </xf>
    <xf numFmtId="0" fontId="0" fillId="2" borderId="61" xfId="0" applyFill="1" applyBorder="1" applyAlignment="1" applyProtection="1">
      <alignment horizontal="center" vertical="center" wrapText="1"/>
    </xf>
    <xf numFmtId="0" fontId="0" fillId="2" borderId="60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61" xfId="0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0" fillId="4" borderId="44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0" fillId="4" borderId="33" xfId="0" applyFill="1" applyBorder="1" applyAlignment="1" applyProtection="1">
      <alignment horizontal="left" vertical="top" wrapText="1"/>
      <protection locked="0"/>
    </xf>
    <xf numFmtId="0" fontId="0" fillId="4" borderId="26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horizontal="left" vertical="top" wrapText="1"/>
      <protection locked="0"/>
    </xf>
    <xf numFmtId="14" fontId="0" fillId="4" borderId="44" xfId="0" applyNumberFormat="1" applyFill="1" applyBorder="1" applyAlignment="1" applyProtection="1">
      <alignment horizontal="left" vertical="top"/>
      <protection locked="0"/>
    </xf>
    <xf numFmtId="14" fontId="0" fillId="4" borderId="32" xfId="0" applyNumberFormat="1" applyFill="1" applyBorder="1" applyAlignment="1" applyProtection="1">
      <alignment horizontal="left" vertical="top"/>
      <protection locked="0"/>
    </xf>
    <xf numFmtId="14" fontId="0" fillId="4" borderId="33" xfId="0" applyNumberFormat="1" applyFill="1" applyBorder="1" applyAlignment="1" applyProtection="1">
      <alignment horizontal="left" vertical="top"/>
      <protection locked="0"/>
    </xf>
    <xf numFmtId="0" fontId="0" fillId="4" borderId="48" xfId="0" applyFill="1" applyBorder="1" applyAlignment="1" applyProtection="1">
      <alignment horizontal="left" vertical="center"/>
      <protection locked="0"/>
    </xf>
    <xf numFmtId="0" fontId="0" fillId="4" borderId="56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9" fillId="2" borderId="24" xfId="0" applyFont="1" applyFill="1" applyBorder="1" applyAlignment="1" applyProtection="1">
      <alignment horizontal="center"/>
    </xf>
    <xf numFmtId="0" fontId="9" fillId="2" borderId="16" xfId="0" applyFont="1" applyFill="1" applyBorder="1" applyAlignment="1" applyProtection="1">
      <alignment horizontal="center"/>
    </xf>
    <xf numFmtId="0" fontId="24" fillId="6" borderId="20" xfId="0" quotePrefix="1" applyFont="1" applyFill="1" applyBorder="1" applyAlignment="1" applyProtection="1">
      <alignment horizontal="center"/>
    </xf>
    <xf numFmtId="0" fontId="24" fillId="6" borderId="1" xfId="0" quotePrefix="1" applyFont="1" applyFill="1" applyBorder="1" applyAlignment="1" applyProtection="1">
      <alignment horizontal="center"/>
    </xf>
    <xf numFmtId="0" fontId="24" fillId="6" borderId="13" xfId="0" quotePrefix="1" applyFont="1" applyFill="1" applyBorder="1" applyAlignment="1" applyProtection="1">
      <alignment horizontal="center"/>
    </xf>
    <xf numFmtId="0" fontId="24" fillId="6" borderId="2" xfId="0" quotePrefix="1" applyFont="1" applyFill="1" applyBorder="1" applyAlignment="1" applyProtection="1">
      <alignment horizontal="center"/>
    </xf>
    <xf numFmtId="0" fontId="24" fillId="6" borderId="3" xfId="0" quotePrefix="1" applyFont="1" applyFill="1" applyBorder="1" applyAlignment="1" applyProtection="1">
      <alignment horizontal="center"/>
    </xf>
    <xf numFmtId="0" fontId="24" fillId="6" borderId="5" xfId="0" quotePrefix="1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 vertical="top" wrapText="1"/>
      <protection locked="0"/>
    </xf>
    <xf numFmtId="0" fontId="0" fillId="4" borderId="5" xfId="0" applyFill="1" applyBorder="1" applyAlignment="1" applyProtection="1">
      <alignment horizontal="center" vertical="top" wrapText="1"/>
      <protection locked="0"/>
    </xf>
    <xf numFmtId="0" fontId="0" fillId="4" borderId="27" xfId="0" applyFill="1" applyBorder="1" applyAlignment="1" applyProtection="1">
      <alignment horizontal="left" vertical="top" wrapText="1"/>
      <protection locked="0"/>
    </xf>
    <xf numFmtId="0" fontId="0" fillId="4" borderId="36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horizontal="left" vertical="top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</xf>
    <xf numFmtId="0" fontId="10" fillId="2" borderId="36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32" fillId="4" borderId="44" xfId="0" applyFont="1" applyFill="1" applyBorder="1" applyAlignment="1" applyProtection="1">
      <alignment horizontal="center"/>
      <protection locked="0"/>
    </xf>
    <xf numFmtId="0" fontId="32" fillId="4" borderId="32" xfId="0" applyFont="1" applyFill="1" applyBorder="1" applyAlignment="1" applyProtection="1">
      <alignment horizontal="center"/>
      <protection locked="0"/>
    </xf>
    <xf numFmtId="0" fontId="3" fillId="2" borderId="52" xfId="0" applyFont="1" applyFill="1" applyBorder="1" applyAlignment="1" applyProtection="1">
      <alignment horizontal="center" wrapText="1"/>
    </xf>
    <xf numFmtId="0" fontId="3" fillId="2" borderId="48" xfId="0" applyFont="1" applyFill="1" applyBorder="1" applyAlignment="1" applyProtection="1">
      <alignment horizontal="center" wrapText="1"/>
    </xf>
    <xf numFmtId="0" fontId="3" fillId="2" borderId="56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right" vertical="top" wrapText="1"/>
    </xf>
    <xf numFmtId="14" fontId="0" fillId="4" borderId="44" xfId="0" applyNumberFormat="1" applyFill="1" applyBorder="1" applyAlignment="1" applyProtection="1">
      <alignment horizontal="left" vertical="top" wrapText="1"/>
      <protection locked="0"/>
    </xf>
    <xf numFmtId="0" fontId="20" fillId="2" borderId="0" xfId="0" applyFont="1" applyFill="1" applyBorder="1" applyAlignment="1" applyProtection="1">
      <alignment horizontal="left"/>
    </xf>
    <xf numFmtId="0" fontId="20" fillId="2" borderId="36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 vertical="top"/>
      <protection locked="0"/>
    </xf>
    <xf numFmtId="14" fontId="0" fillId="4" borderId="1" xfId="0" applyNumberForma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0" fillId="2" borderId="44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  <xf numFmtId="0" fontId="0" fillId="2" borderId="33" xfId="0" applyFill="1" applyBorder="1" applyAlignment="1" applyProtection="1">
      <alignment horizontal="center"/>
    </xf>
    <xf numFmtId="44" fontId="0" fillId="2" borderId="61" xfId="1" applyFont="1" applyFill="1" applyBorder="1" applyProtection="1"/>
  </cellXfs>
  <cellStyles count="6">
    <cellStyle name="Comma" xfId="4" builtinId="3"/>
    <cellStyle name="Currency" xfId="1" builtinId="4"/>
    <cellStyle name="Hyperlink" xfId="5" builtinId="8"/>
    <cellStyle name="Normal" xfId="0" builtinId="0"/>
    <cellStyle name="Normal 10" xfId="3" xr:uid="{A719009F-C23E-4BC4-A44A-634433C37569}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406353</xdr:colOff>
      <xdr:row>76</xdr:row>
      <xdr:rowOff>48049</xdr:rowOff>
    </xdr:from>
    <xdr:to>
      <xdr:col>10</xdr:col>
      <xdr:colOff>687387</xdr:colOff>
      <xdr:row>84</xdr:row>
      <xdr:rowOff>114259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46CAA4-5138-4227-984C-C627769B3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3353" y="14450643"/>
          <a:ext cx="1892347" cy="879010"/>
        </a:xfrm>
        <a:prstGeom prst="rect">
          <a:avLst/>
        </a:prstGeom>
      </xdr:spPr>
    </xdr:pic>
    <xdr:clientData/>
  </xdr:twoCellAnchor>
  <xdr:twoCellAnchor editAs="oneCell">
    <xdr:from>
      <xdr:col>10</xdr:col>
      <xdr:colOff>228142</xdr:colOff>
      <xdr:row>2</xdr:row>
      <xdr:rowOff>101704</xdr:rowOff>
    </xdr:from>
    <xdr:to>
      <xdr:col>13</xdr:col>
      <xdr:colOff>591101</xdr:colOff>
      <xdr:row>5</xdr:row>
      <xdr:rowOff>153457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CA46F7-4A03-422B-8450-01F6845BF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6455" y="443017"/>
          <a:ext cx="2745797" cy="977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ctllc.com/copy-of-value-and-offsets-a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417F3-AE16-4EC8-9CEC-35D2C9C22177}">
  <sheetPr codeName="Sheet1">
    <tabColor theme="4" tint="-0.249977111117893"/>
  </sheetPr>
  <dimension ref="A1:CB325"/>
  <sheetViews>
    <sheetView tabSelected="1" zoomScale="80" zoomScaleNormal="80" zoomScaleSheetLayoutView="90" workbookViewId="0">
      <selection activeCell="I91" sqref="I91"/>
    </sheetView>
  </sheetViews>
  <sheetFormatPr defaultColWidth="8.8203125" defaultRowHeight="12.9" x14ac:dyDescent="0.5"/>
  <cols>
    <col min="1" max="1" width="2.17578125" style="139" customWidth="1"/>
    <col min="2" max="2" width="20.703125" style="7" customWidth="1"/>
    <col min="3" max="3" width="1.5859375" style="4" customWidth="1"/>
    <col min="4" max="4" width="7.41015625" style="14" customWidth="1"/>
    <col min="5" max="5" width="16.46875" style="4" customWidth="1"/>
    <col min="6" max="7" width="13.1171875" style="4" customWidth="1"/>
    <col min="8" max="8" width="21.3515625" style="4" customWidth="1"/>
    <col min="9" max="9" width="16.52734375" style="4" customWidth="1"/>
    <col min="10" max="10" width="8.8203125" style="4"/>
    <col min="11" max="11" width="15.3515625" style="4" customWidth="1"/>
    <col min="12" max="12" width="4.5859375" style="4" customWidth="1"/>
    <col min="13" max="13" width="17.41015625" style="4" customWidth="1"/>
    <col min="14" max="14" width="9.3515625" style="4" customWidth="1"/>
    <col min="15" max="15" width="7.5859375" style="7" customWidth="1"/>
    <col min="16" max="16" width="3.1171875" style="139" customWidth="1"/>
    <col min="17" max="17" width="18.5859375" style="4" hidden="1" customWidth="1"/>
    <col min="18" max="18" width="13.41015625" style="4" hidden="1" customWidth="1"/>
    <col min="19" max="19" width="15.46875" style="4" hidden="1" customWidth="1"/>
    <col min="20" max="20" width="16.8203125" style="4" hidden="1" customWidth="1"/>
    <col min="21" max="22" width="31.1171875" style="4" hidden="1" customWidth="1"/>
    <col min="23" max="29" width="8.8203125" style="4" hidden="1" customWidth="1"/>
    <col min="30" max="40" width="0" style="4" hidden="1" customWidth="1"/>
    <col min="41" max="51" width="0" style="139" hidden="1" customWidth="1"/>
    <col min="52" max="54" width="8.8203125" style="139"/>
    <col min="55" max="80" width="8.8203125" style="222"/>
    <col min="81" max="16384" width="8.8203125" style="4"/>
  </cols>
  <sheetData>
    <row r="1" spans="2:80" s="139" customFormat="1" x14ac:dyDescent="0.5">
      <c r="B1" s="140"/>
      <c r="D1" s="141"/>
      <c r="L1" s="4"/>
      <c r="O1" s="14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</row>
    <row r="2" spans="2:80" x14ac:dyDescent="0.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5"/>
      <c r="P2" s="4"/>
    </row>
    <row r="3" spans="2:80" ht="43.75" customHeight="1" x14ac:dyDescent="1.2">
      <c r="C3" s="31"/>
      <c r="D3" s="255" t="s">
        <v>220</v>
      </c>
      <c r="E3" s="31"/>
      <c r="F3" s="31"/>
      <c r="G3" s="31"/>
      <c r="H3" s="31"/>
      <c r="I3" s="32"/>
      <c r="J3" s="32"/>
      <c r="K3" s="32"/>
      <c r="L3" s="32"/>
      <c r="M3" s="32"/>
      <c r="N3" s="7"/>
      <c r="P3" s="4"/>
    </row>
    <row r="4" spans="2:80" ht="15.6" x14ac:dyDescent="0.6">
      <c r="C4" s="7"/>
      <c r="D4" s="110" t="s">
        <v>133</v>
      </c>
      <c r="E4" s="7"/>
      <c r="F4" s="7"/>
      <c r="G4" s="7"/>
      <c r="H4" s="7"/>
      <c r="I4" s="33"/>
      <c r="J4" s="33"/>
      <c r="K4" s="33"/>
      <c r="L4" s="33"/>
      <c r="M4" s="33"/>
      <c r="N4" s="7"/>
      <c r="P4" s="4"/>
    </row>
    <row r="5" spans="2:80" x14ac:dyDescent="0.5">
      <c r="C5" s="7"/>
      <c r="D5" s="111" t="s">
        <v>134</v>
      </c>
      <c r="E5" s="7"/>
      <c r="F5" s="7"/>
      <c r="G5" s="7"/>
      <c r="H5" s="7"/>
      <c r="I5" s="33"/>
      <c r="J5" s="33"/>
      <c r="K5" s="33"/>
      <c r="L5" s="33"/>
      <c r="M5" s="33"/>
      <c r="N5" s="7"/>
      <c r="P5" s="4"/>
    </row>
    <row r="6" spans="2:80" x14ac:dyDescent="0.5">
      <c r="C6" s="7"/>
      <c r="D6" s="123" t="s">
        <v>137</v>
      </c>
      <c r="E6" s="7"/>
      <c r="F6" s="7"/>
      <c r="G6" s="7"/>
      <c r="H6" s="7"/>
      <c r="I6" s="33"/>
      <c r="J6" s="33"/>
      <c r="K6" s="33"/>
      <c r="L6" s="33"/>
      <c r="M6" s="33"/>
      <c r="N6" s="7"/>
      <c r="P6" s="4"/>
    </row>
    <row r="7" spans="2:80" x14ac:dyDescent="0.5">
      <c r="C7" s="7"/>
      <c r="D7" s="34" t="s">
        <v>163</v>
      </c>
      <c r="E7" s="35"/>
      <c r="F7" s="7"/>
      <c r="G7" s="7"/>
      <c r="H7" s="7"/>
      <c r="I7" s="36"/>
      <c r="J7" s="37"/>
      <c r="K7" s="37"/>
      <c r="L7" s="37"/>
      <c r="M7" s="37"/>
      <c r="N7" s="7"/>
      <c r="P7" s="4"/>
    </row>
    <row r="8" spans="2:80" x14ac:dyDescent="0.5">
      <c r="C8" s="7"/>
      <c r="D8" s="34"/>
      <c r="E8" s="35"/>
      <c r="F8" s="7"/>
      <c r="G8" s="7"/>
      <c r="H8" s="7"/>
      <c r="I8" s="36"/>
      <c r="J8" s="37"/>
      <c r="K8" s="37"/>
      <c r="L8" s="37"/>
      <c r="M8" s="37"/>
      <c r="N8" s="7"/>
      <c r="P8" s="4"/>
    </row>
    <row r="9" spans="2:80" x14ac:dyDescent="0.5">
      <c r="B9" s="144"/>
      <c r="C9" s="144"/>
      <c r="D9" s="145" t="s">
        <v>17</v>
      </c>
      <c r="E9" s="305"/>
      <c r="F9" s="306"/>
      <c r="G9" s="307"/>
      <c r="H9" s="146" t="s">
        <v>107</v>
      </c>
      <c r="I9" s="311"/>
      <c r="J9" s="312"/>
      <c r="K9" s="313"/>
      <c r="L9" s="271"/>
      <c r="N9" s="7"/>
      <c r="P9" s="4"/>
    </row>
    <row r="10" spans="2:80" x14ac:dyDescent="0.5">
      <c r="B10" s="144"/>
      <c r="C10" s="144"/>
      <c r="D10" s="145" t="s">
        <v>106</v>
      </c>
      <c r="E10" s="308"/>
      <c r="F10" s="309"/>
      <c r="G10" s="310"/>
      <c r="H10" s="146" t="s">
        <v>10</v>
      </c>
      <c r="I10" s="311"/>
      <c r="J10" s="312"/>
      <c r="K10" s="313"/>
      <c r="L10" s="271"/>
      <c r="N10" s="7"/>
      <c r="P10" s="4"/>
    </row>
    <row r="11" spans="2:80" x14ac:dyDescent="0.5">
      <c r="B11" s="144"/>
      <c r="C11" s="144"/>
      <c r="D11" s="145" t="s">
        <v>84</v>
      </c>
      <c r="E11" s="305"/>
      <c r="F11" s="306"/>
      <c r="G11" s="307"/>
      <c r="H11" s="146" t="s">
        <v>18</v>
      </c>
      <c r="I11" s="311"/>
      <c r="J11" s="312"/>
      <c r="K11" s="313"/>
      <c r="L11" s="271"/>
      <c r="N11" s="7"/>
      <c r="P11" s="4"/>
    </row>
    <row r="12" spans="2:80" ht="25.9" customHeight="1" x14ac:dyDescent="0.5">
      <c r="B12" s="144"/>
      <c r="C12" s="144"/>
      <c r="D12" s="145" t="s">
        <v>19</v>
      </c>
      <c r="E12" s="328"/>
      <c r="F12" s="329"/>
      <c r="G12" s="330"/>
      <c r="H12" s="147" t="s">
        <v>20</v>
      </c>
      <c r="I12" s="311"/>
      <c r="J12" s="312"/>
      <c r="K12" s="313"/>
      <c r="L12" s="271"/>
      <c r="N12" s="7"/>
      <c r="P12" s="4"/>
    </row>
    <row r="13" spans="2:80" ht="25.9" customHeight="1" x14ac:dyDescent="0.5">
      <c r="B13" s="144"/>
      <c r="C13" s="144"/>
      <c r="D13" s="145" t="s">
        <v>21</v>
      </c>
      <c r="E13" s="305"/>
      <c r="F13" s="306"/>
      <c r="G13" s="307"/>
      <c r="H13" s="147" t="s">
        <v>22</v>
      </c>
      <c r="I13" s="311"/>
      <c r="J13" s="312"/>
      <c r="K13" s="313"/>
      <c r="L13" s="271"/>
      <c r="N13" s="7"/>
      <c r="P13" s="4"/>
    </row>
    <row r="14" spans="2:80" ht="25.9" customHeight="1" x14ac:dyDescent="0.5">
      <c r="B14" s="347" t="s">
        <v>148</v>
      </c>
      <c r="C14" s="347"/>
      <c r="D14" s="347"/>
      <c r="E14" s="305"/>
      <c r="F14" s="306"/>
      <c r="G14" s="307"/>
      <c r="H14" s="147" t="s">
        <v>147</v>
      </c>
      <c r="I14" s="348"/>
      <c r="J14" s="312"/>
      <c r="K14" s="313"/>
      <c r="L14" s="271"/>
      <c r="N14" s="7"/>
      <c r="P14" s="4"/>
    </row>
    <row r="15" spans="2:80" ht="23.4" thickBot="1" x14ac:dyDescent="0.9">
      <c r="C15" s="7"/>
      <c r="D15" s="132" t="s">
        <v>141</v>
      </c>
      <c r="E15" s="28" t="s">
        <v>144</v>
      </c>
      <c r="F15" s="7"/>
      <c r="G15" s="7"/>
      <c r="H15" s="7"/>
      <c r="I15" s="7"/>
      <c r="J15" s="7"/>
      <c r="K15" s="7"/>
      <c r="L15" s="7"/>
      <c r="O15" s="4"/>
      <c r="P15" s="4"/>
    </row>
    <row r="16" spans="2:80" ht="13.2" thickBot="1" x14ac:dyDescent="0.55000000000000004">
      <c r="C16" s="7"/>
      <c r="D16" s="133"/>
      <c r="E16" s="45"/>
      <c r="F16" s="45"/>
      <c r="G16" s="45"/>
      <c r="H16" s="45"/>
      <c r="I16" s="45"/>
      <c r="J16" s="45"/>
      <c r="K16" s="45"/>
      <c r="L16" s="341" t="s">
        <v>213</v>
      </c>
      <c r="M16" s="342"/>
      <c r="N16" s="342"/>
      <c r="O16" s="343"/>
      <c r="P16" s="4"/>
    </row>
    <row r="17" spans="3:20" ht="14.25" customHeight="1" thickBot="1" x14ac:dyDescent="0.55000000000000004">
      <c r="C17" s="7"/>
      <c r="D17" s="134"/>
      <c r="E17" s="285" t="s">
        <v>135</v>
      </c>
      <c r="F17" s="286"/>
      <c r="G17" s="287"/>
      <c r="H17" s="152" t="s">
        <v>161</v>
      </c>
      <c r="I17" s="42" t="s">
        <v>128</v>
      </c>
      <c r="J17" s="7"/>
      <c r="K17" s="7"/>
      <c r="L17" s="344"/>
      <c r="M17" s="345"/>
      <c r="N17" s="345"/>
      <c r="O17" s="346"/>
      <c r="P17" s="4"/>
    </row>
    <row r="18" spans="3:20" ht="13.2" thickBot="1" x14ac:dyDescent="0.55000000000000004">
      <c r="C18" s="7"/>
      <c r="D18" s="134"/>
      <c r="E18" s="10"/>
      <c r="F18" s="318" t="s">
        <v>171</v>
      </c>
      <c r="G18" s="319"/>
      <c r="H18" s="6"/>
      <c r="I18" s="7"/>
      <c r="J18" s="7"/>
      <c r="K18" s="7"/>
      <c r="L18" s="338" t="s">
        <v>222</v>
      </c>
      <c r="M18" s="339"/>
      <c r="N18" s="339"/>
      <c r="O18" s="340"/>
      <c r="P18" s="4"/>
    </row>
    <row r="19" spans="3:20" ht="13.2" thickBot="1" x14ac:dyDescent="0.55000000000000004">
      <c r="C19" s="7"/>
      <c r="D19" s="134"/>
      <c r="E19" s="10"/>
      <c r="F19" s="38" t="s">
        <v>3</v>
      </c>
      <c r="G19" s="115" t="s">
        <v>24</v>
      </c>
      <c r="H19" s="7"/>
      <c r="I19" s="30"/>
      <c r="J19" s="7"/>
      <c r="K19" s="7"/>
      <c r="L19" s="272"/>
      <c r="M19" s="326"/>
      <c r="N19" s="326"/>
      <c r="O19" s="327"/>
      <c r="P19" s="4"/>
    </row>
    <row r="20" spans="3:20" ht="14.25" customHeight="1" x14ac:dyDescent="0.5">
      <c r="C20" s="7"/>
      <c r="D20" s="134"/>
      <c r="E20" s="113" t="s">
        <v>1</v>
      </c>
      <c r="F20" s="16"/>
      <c r="G20" s="21"/>
      <c r="H20" s="297" t="s">
        <v>170</v>
      </c>
      <c r="I20" s="233">
        <f>+(F20*20.4)+(G20)*2.5</f>
        <v>0</v>
      </c>
      <c r="J20" s="7" t="s">
        <v>67</v>
      </c>
      <c r="K20" s="7"/>
      <c r="L20" s="273"/>
      <c r="M20" s="281"/>
      <c r="N20" s="281"/>
      <c r="O20" s="282"/>
      <c r="P20" s="4"/>
    </row>
    <row r="21" spans="3:20" x14ac:dyDescent="0.5">
      <c r="C21" s="7"/>
      <c r="D21" s="134"/>
      <c r="E21" s="113" t="s">
        <v>2</v>
      </c>
      <c r="F21" s="16"/>
      <c r="G21" s="21"/>
      <c r="H21" s="298"/>
      <c r="I21" s="233">
        <f>+(F21*12.22)+(G21)*4.1</f>
        <v>0</v>
      </c>
      <c r="J21" s="7" t="s">
        <v>68</v>
      </c>
      <c r="K21" s="7"/>
      <c r="L21" s="273"/>
      <c r="M21" s="281"/>
      <c r="N21" s="281"/>
      <c r="O21" s="282"/>
      <c r="P21" s="4"/>
    </row>
    <row r="22" spans="3:20" ht="15.6" x14ac:dyDescent="0.6">
      <c r="C22" s="7"/>
      <c r="D22" s="134"/>
      <c r="E22" s="320" t="s">
        <v>159</v>
      </c>
      <c r="F22" s="321"/>
      <c r="G22" s="322"/>
      <c r="H22" s="298"/>
      <c r="I22" s="7"/>
      <c r="J22" s="7"/>
      <c r="K22" s="7"/>
      <c r="L22" s="273"/>
      <c r="M22" s="281"/>
      <c r="N22" s="281"/>
      <c r="O22" s="282"/>
      <c r="P22" s="4"/>
    </row>
    <row r="23" spans="3:20" ht="13.2" thickBot="1" x14ac:dyDescent="0.55000000000000004">
      <c r="C23" s="7"/>
      <c r="D23" s="134"/>
      <c r="E23" s="9" t="s">
        <v>0</v>
      </c>
      <c r="F23" s="116"/>
      <c r="G23" s="143"/>
      <c r="H23" s="298"/>
      <c r="I23" s="233">
        <f>+((F20*20.4)*2.5)+((F21*12.22)*4.1)+(G20*2.5)+(G21*4.1)</f>
        <v>0</v>
      </c>
      <c r="J23" s="7" t="s">
        <v>63</v>
      </c>
      <c r="K23" s="7"/>
      <c r="L23" s="273"/>
      <c r="M23" s="281"/>
      <c r="N23" s="281"/>
      <c r="O23" s="282"/>
      <c r="P23" s="4"/>
    </row>
    <row r="24" spans="3:20" ht="15.6" x14ac:dyDescent="0.6">
      <c r="C24" s="7"/>
      <c r="D24" s="134"/>
      <c r="E24" s="323" t="s">
        <v>160</v>
      </c>
      <c r="F24" s="324"/>
      <c r="G24" s="325"/>
      <c r="H24" s="298"/>
      <c r="I24" s="8"/>
      <c r="J24" s="7"/>
      <c r="K24" s="7"/>
      <c r="L24" s="273"/>
      <c r="M24" s="281"/>
      <c r="N24" s="281"/>
      <c r="O24" s="282"/>
      <c r="P24" s="4"/>
    </row>
    <row r="25" spans="3:20" ht="13.2" thickBot="1" x14ac:dyDescent="0.55000000000000004">
      <c r="C25" s="7"/>
      <c r="D25" s="134"/>
      <c r="E25" s="114" t="s">
        <v>25</v>
      </c>
      <c r="F25" s="23"/>
      <c r="G25" s="22"/>
      <c r="H25" s="299"/>
      <c r="I25" s="234">
        <f>+(F25*50)+G25</f>
        <v>0</v>
      </c>
      <c r="J25" s="7" t="s">
        <v>119</v>
      </c>
      <c r="K25" s="7"/>
      <c r="L25" s="273"/>
      <c r="M25" s="281" t="s">
        <v>188</v>
      </c>
      <c r="N25" s="281"/>
      <c r="O25" s="282"/>
      <c r="P25" s="4"/>
    </row>
    <row r="26" spans="3:20" ht="13.2" thickBot="1" x14ac:dyDescent="0.55000000000000004">
      <c r="C26" s="7"/>
      <c r="D26" s="134"/>
      <c r="E26" s="7"/>
      <c r="F26" s="7"/>
      <c r="G26" s="7"/>
      <c r="H26" s="7"/>
      <c r="I26" s="7"/>
      <c r="J26" s="7"/>
      <c r="K26" s="7"/>
      <c r="L26" s="273"/>
      <c r="M26" s="281" t="s">
        <v>189</v>
      </c>
      <c r="N26" s="281"/>
      <c r="O26" s="282"/>
      <c r="P26" s="4"/>
    </row>
    <row r="27" spans="3:20" ht="13.5" customHeight="1" x14ac:dyDescent="0.5">
      <c r="C27" s="7"/>
      <c r="D27" s="134"/>
      <c r="E27" s="288" t="s">
        <v>176</v>
      </c>
      <c r="F27" s="289"/>
      <c r="G27" s="290"/>
      <c r="H27" s="7"/>
      <c r="I27" s="7"/>
      <c r="J27" s="7"/>
      <c r="K27" s="7"/>
      <c r="L27" s="273"/>
      <c r="M27" s="281" t="s">
        <v>190</v>
      </c>
      <c r="N27" s="281"/>
      <c r="O27" s="282"/>
      <c r="P27" s="4"/>
      <c r="T27" s="162"/>
    </row>
    <row r="28" spans="3:20" ht="13.2" thickBot="1" x14ac:dyDescent="0.55000000000000004">
      <c r="C28" s="7"/>
      <c r="D28" s="134"/>
      <c r="E28" s="10"/>
      <c r="F28" s="96" t="s">
        <v>3</v>
      </c>
      <c r="G28" s="223" t="s">
        <v>24</v>
      </c>
      <c r="H28" s="7"/>
      <c r="I28" s="7"/>
      <c r="J28" s="7"/>
      <c r="K28" s="7"/>
      <c r="L28" s="273"/>
      <c r="M28" s="281" t="s">
        <v>191</v>
      </c>
      <c r="N28" s="281"/>
      <c r="O28" s="282"/>
      <c r="P28" s="4"/>
    </row>
    <row r="29" spans="3:20" ht="13.2" thickBot="1" x14ac:dyDescent="0.55000000000000004">
      <c r="C29" s="7"/>
      <c r="D29" s="134"/>
      <c r="E29" s="224" t="s">
        <v>122</v>
      </c>
      <c r="F29" s="225"/>
      <c r="G29" s="226"/>
      <c r="H29" s="235" t="s">
        <v>172</v>
      </c>
      <c r="I29" s="233">
        <f>+(F29*14)+G29</f>
        <v>0</v>
      </c>
      <c r="J29" s="7" t="s">
        <v>123</v>
      </c>
      <c r="K29" s="7"/>
      <c r="L29" s="273"/>
      <c r="M29" s="281" t="s">
        <v>192</v>
      </c>
      <c r="N29" s="281"/>
      <c r="O29" s="282"/>
      <c r="P29" s="4"/>
    </row>
    <row r="30" spans="3:20" x14ac:dyDescent="0.5">
      <c r="C30" s="7"/>
      <c r="D30" s="134"/>
      <c r="E30" s="227" t="s">
        <v>5</v>
      </c>
      <c r="F30" s="228"/>
      <c r="G30" s="229"/>
      <c r="H30" s="300" t="s">
        <v>173</v>
      </c>
      <c r="I30" s="233">
        <f>+(F30*23.02)+G30</f>
        <v>0</v>
      </c>
      <c r="J30" s="7" t="s">
        <v>64</v>
      </c>
      <c r="K30" s="7"/>
      <c r="L30" s="273"/>
      <c r="M30" s="281"/>
      <c r="N30" s="281"/>
      <c r="O30" s="282"/>
      <c r="P30" s="4"/>
    </row>
    <row r="31" spans="3:20" x14ac:dyDescent="0.5">
      <c r="C31" s="7"/>
      <c r="D31" s="134"/>
      <c r="E31" s="113" t="s">
        <v>6</v>
      </c>
      <c r="F31" s="16"/>
      <c r="G31" s="21"/>
      <c r="H31" s="301"/>
      <c r="I31" s="233">
        <f>+(F31*35.51)+G31</f>
        <v>0</v>
      </c>
      <c r="J31" s="7" t="s">
        <v>65</v>
      </c>
      <c r="K31" s="7"/>
      <c r="L31" s="273"/>
      <c r="M31" s="281" t="s">
        <v>193</v>
      </c>
      <c r="N31" s="281"/>
      <c r="O31" s="282"/>
      <c r="P31" s="4"/>
    </row>
    <row r="32" spans="3:20" ht="13.2" thickBot="1" x14ac:dyDescent="0.55000000000000004">
      <c r="C32" s="7"/>
      <c r="D32" s="134"/>
      <c r="E32" s="230" t="s">
        <v>153</v>
      </c>
      <c r="F32" s="231"/>
      <c r="G32" s="106"/>
      <c r="H32" s="302"/>
      <c r="I32" s="233">
        <f>+(F32*23.02)+G32</f>
        <v>0</v>
      </c>
      <c r="J32" s="7" t="s">
        <v>158</v>
      </c>
      <c r="K32" s="7"/>
      <c r="L32" s="273"/>
      <c r="M32" s="281" t="s">
        <v>194</v>
      </c>
      <c r="N32" s="281"/>
      <c r="O32" s="282"/>
      <c r="P32" s="4"/>
    </row>
    <row r="33" spans="3:20" x14ac:dyDescent="0.5">
      <c r="C33" s="7"/>
      <c r="D33" s="134"/>
      <c r="E33" s="227" t="s">
        <v>49</v>
      </c>
      <c r="F33" s="228"/>
      <c r="G33" s="229"/>
      <c r="H33" s="300" t="s">
        <v>174</v>
      </c>
      <c r="I33" s="233">
        <f>+(F33*48.03)+G33</f>
        <v>0</v>
      </c>
      <c r="J33" s="7" t="s">
        <v>66</v>
      </c>
      <c r="K33" s="7"/>
      <c r="L33" s="273"/>
      <c r="M33" s="281" t="s">
        <v>195</v>
      </c>
      <c r="N33" s="281"/>
      <c r="O33" s="282"/>
      <c r="P33" s="4"/>
      <c r="T33" s="162"/>
    </row>
    <row r="34" spans="3:20" x14ac:dyDescent="0.5">
      <c r="C34" s="7"/>
      <c r="D34" s="134"/>
      <c r="E34" s="113" t="s">
        <v>149</v>
      </c>
      <c r="F34" s="103"/>
      <c r="G34" s="21"/>
      <c r="H34" s="301"/>
      <c r="I34" s="233">
        <f t="shared" ref="I34:I36" si="0">+(F34*23.02)+G34</f>
        <v>0</v>
      </c>
      <c r="J34" s="7" t="s">
        <v>154</v>
      </c>
      <c r="K34" s="7"/>
      <c r="L34" s="273"/>
      <c r="M34" s="281"/>
      <c r="N34" s="281"/>
      <c r="O34" s="282"/>
      <c r="P34" s="4"/>
    </row>
    <row r="35" spans="3:20" ht="13.2" thickBot="1" x14ac:dyDescent="0.55000000000000004">
      <c r="C35" s="7"/>
      <c r="D35" s="134"/>
      <c r="E35" s="230" t="s">
        <v>150</v>
      </c>
      <c r="F35" s="231"/>
      <c r="G35" s="106"/>
      <c r="H35" s="302"/>
      <c r="I35" s="233">
        <f t="shared" si="0"/>
        <v>0</v>
      </c>
      <c r="J35" s="7" t="s">
        <v>155</v>
      </c>
      <c r="K35" s="7"/>
      <c r="L35" s="273"/>
      <c r="M35" s="281" t="s">
        <v>196</v>
      </c>
      <c r="N35" s="281"/>
      <c r="O35" s="282"/>
      <c r="P35" s="4"/>
    </row>
    <row r="36" spans="3:20" ht="13.2" thickBot="1" x14ac:dyDescent="0.55000000000000004">
      <c r="C36" s="7"/>
      <c r="D36" s="134"/>
      <c r="E36" s="224" t="s">
        <v>151</v>
      </c>
      <c r="F36" s="232"/>
      <c r="G36" s="226"/>
      <c r="H36" s="236" t="s">
        <v>175</v>
      </c>
      <c r="I36" s="233">
        <f t="shared" si="0"/>
        <v>0</v>
      </c>
      <c r="J36" s="7" t="s">
        <v>156</v>
      </c>
      <c r="K36" s="7"/>
      <c r="L36" s="273"/>
      <c r="M36" s="281" t="s">
        <v>197</v>
      </c>
      <c r="N36" s="281"/>
      <c r="O36" s="282"/>
      <c r="P36" s="4"/>
    </row>
    <row r="37" spans="3:20" ht="13.2" thickBot="1" x14ac:dyDescent="0.55000000000000004">
      <c r="C37" s="7"/>
      <c r="D37" s="134"/>
      <c r="E37" s="224" t="s">
        <v>152</v>
      </c>
      <c r="F37" s="232"/>
      <c r="G37" s="226"/>
      <c r="H37" s="236" t="s">
        <v>175</v>
      </c>
      <c r="I37" s="233">
        <f t="shared" ref="I37" si="1">+(F37*23.02)+G37</f>
        <v>0</v>
      </c>
      <c r="J37" s="7" t="s">
        <v>157</v>
      </c>
      <c r="K37" s="7"/>
      <c r="L37" s="273"/>
      <c r="M37" s="281" t="s">
        <v>198</v>
      </c>
      <c r="N37" s="281"/>
      <c r="O37" s="282"/>
      <c r="P37" s="4"/>
    </row>
    <row r="38" spans="3:20" ht="13.2" thickBot="1" x14ac:dyDescent="0.55000000000000004">
      <c r="C38" s="7"/>
      <c r="D38" s="135"/>
      <c r="E38" s="48"/>
      <c r="F38" s="48"/>
      <c r="G38" s="48"/>
      <c r="H38" s="48"/>
      <c r="I38" s="118"/>
      <c r="J38" s="48"/>
      <c r="K38" s="48"/>
      <c r="L38" s="273"/>
      <c r="M38" s="281" t="s">
        <v>199</v>
      </c>
      <c r="N38" s="281"/>
      <c r="O38" s="282"/>
      <c r="P38" s="4"/>
      <c r="T38" s="162"/>
    </row>
    <row r="39" spans="3:20" ht="13.2" thickBot="1" x14ac:dyDescent="0.55000000000000004">
      <c r="C39" s="7"/>
      <c r="D39" s="128"/>
      <c r="E39" s="45"/>
      <c r="F39" s="45"/>
      <c r="G39" s="45"/>
      <c r="H39" s="45"/>
      <c r="I39" s="45"/>
      <c r="J39" s="7"/>
      <c r="K39" s="7"/>
      <c r="L39" s="273"/>
      <c r="M39" s="281"/>
      <c r="N39" s="281"/>
      <c r="O39" s="282"/>
      <c r="P39" s="4"/>
      <c r="T39" s="162"/>
    </row>
    <row r="40" spans="3:20" x14ac:dyDescent="0.5">
      <c r="C40" s="7"/>
      <c r="D40" s="133"/>
      <c r="E40" s="45"/>
      <c r="F40" s="45"/>
      <c r="G40" s="45"/>
      <c r="H40" s="45"/>
      <c r="I40" s="45"/>
      <c r="J40" s="45"/>
      <c r="K40" s="45"/>
      <c r="L40" s="273"/>
      <c r="M40" s="281"/>
      <c r="N40" s="281"/>
      <c r="O40" s="282"/>
      <c r="P40" s="4"/>
      <c r="T40" s="162"/>
    </row>
    <row r="41" spans="3:20" ht="23.1" x14ac:dyDescent="0.85">
      <c r="C41" s="7"/>
      <c r="D41" s="131" t="s">
        <v>23</v>
      </c>
      <c r="E41" s="246" t="s">
        <v>140</v>
      </c>
      <c r="F41" s="148"/>
      <c r="G41" s="148"/>
      <c r="H41" s="148"/>
      <c r="I41" s="7"/>
      <c r="J41" s="7"/>
      <c r="K41" s="7"/>
      <c r="L41" s="273"/>
      <c r="M41" s="281"/>
      <c r="N41" s="281"/>
      <c r="O41" s="282"/>
      <c r="P41" s="4"/>
      <c r="T41" s="162"/>
    </row>
    <row r="42" spans="3:20" x14ac:dyDescent="0.5">
      <c r="C42" s="7"/>
      <c r="D42" s="134"/>
      <c r="E42" s="7"/>
      <c r="F42" s="7"/>
      <c r="G42" s="1">
        <f>+((((F20*20.4)*2.5))+(G20*2.5)+((F21*12.22)*4.1)+(G21*4.1)+(G23)+(F25*50)+(G25))/200</f>
        <v>0</v>
      </c>
      <c r="H42" s="7" t="s">
        <v>105</v>
      </c>
      <c r="I42" s="1">
        <f>+G42/3.068</f>
        <v>0</v>
      </c>
      <c r="J42" s="7" t="s">
        <v>28</v>
      </c>
      <c r="K42" s="7"/>
      <c r="L42" s="273"/>
      <c r="M42" s="281"/>
      <c r="N42" s="281"/>
      <c r="O42" s="282"/>
      <c r="P42" s="4"/>
    </row>
    <row r="43" spans="3:20" x14ac:dyDescent="0.5">
      <c r="C43" s="7"/>
      <c r="D43" s="134"/>
      <c r="E43" s="7"/>
      <c r="F43" s="7"/>
      <c r="G43" s="245" t="s">
        <v>180</v>
      </c>
      <c r="I43" s="7"/>
      <c r="J43" s="7"/>
      <c r="K43" s="7"/>
      <c r="L43" s="273"/>
      <c r="M43" s="281"/>
      <c r="N43" s="281"/>
      <c r="O43" s="282"/>
      <c r="P43" s="4"/>
    </row>
    <row r="44" spans="3:20" ht="13.2" hidden="1" customHeight="1" x14ac:dyDescent="0.5">
      <c r="C44" s="7"/>
      <c r="D44" s="134"/>
      <c r="E44" s="7"/>
      <c r="F44" s="7"/>
      <c r="G44" s="52"/>
      <c r="H44" s="7"/>
      <c r="I44" s="7"/>
      <c r="J44" s="7"/>
      <c r="K44" s="7"/>
      <c r="L44" s="273"/>
      <c r="M44" s="281"/>
      <c r="N44" s="281"/>
      <c r="O44" s="282"/>
      <c r="P44" s="4"/>
    </row>
    <row r="45" spans="3:20" ht="13.2" hidden="1" customHeight="1" x14ac:dyDescent="0.5">
      <c r="C45" s="7"/>
      <c r="D45" s="134"/>
      <c r="E45" s="7"/>
      <c r="F45" s="7"/>
      <c r="G45" s="103">
        <f>128*29</f>
        <v>3712</v>
      </c>
      <c r="H45" s="7" t="s">
        <v>29</v>
      </c>
      <c r="I45" s="7"/>
      <c r="J45" s="7"/>
      <c r="K45" s="7"/>
      <c r="L45" s="273"/>
      <c r="M45" s="281"/>
      <c r="N45" s="281"/>
      <c r="O45" s="282"/>
      <c r="P45" s="4"/>
    </row>
    <row r="46" spans="3:20" ht="13.2" hidden="1" customHeight="1" x14ac:dyDescent="0.5">
      <c r="C46" s="7"/>
      <c r="D46" s="134"/>
      <c r="E46" s="7"/>
      <c r="F46" s="7"/>
      <c r="G46" s="15">
        <f>+G45*I42</f>
        <v>0</v>
      </c>
      <c r="H46" s="7" t="s">
        <v>30</v>
      </c>
      <c r="I46" s="7"/>
      <c r="J46" s="7"/>
      <c r="K46" s="7"/>
      <c r="L46" s="273"/>
      <c r="M46" s="281"/>
      <c r="N46" s="281"/>
      <c r="O46" s="282"/>
      <c r="P46" s="4"/>
    </row>
    <row r="47" spans="3:20" ht="13.2" hidden="1" customHeight="1" x14ac:dyDescent="0.5">
      <c r="C47" s="7"/>
      <c r="D47" s="134"/>
      <c r="E47" s="7"/>
      <c r="F47" s="7"/>
      <c r="G47" s="15">
        <f>+G46/30</f>
        <v>0</v>
      </c>
      <c r="H47" s="7" t="s">
        <v>31</v>
      </c>
      <c r="I47" s="7"/>
      <c r="J47" s="7"/>
      <c r="K47" s="7"/>
      <c r="L47" s="273"/>
      <c r="M47" s="281"/>
      <c r="N47" s="281"/>
      <c r="O47" s="282"/>
      <c r="P47" s="4"/>
    </row>
    <row r="48" spans="3:20" ht="13.2" thickBot="1" x14ac:dyDescent="0.55000000000000004">
      <c r="C48" s="7"/>
      <c r="D48" s="135"/>
      <c r="E48" s="48"/>
      <c r="F48" s="48"/>
      <c r="G48" s="118" t="s">
        <v>186</v>
      </c>
      <c r="H48" s="48"/>
      <c r="I48" s="48"/>
      <c r="J48" s="48"/>
      <c r="K48" s="48"/>
      <c r="L48" s="273"/>
      <c r="M48" s="281"/>
      <c r="N48" s="281"/>
      <c r="O48" s="282"/>
      <c r="P48" s="4"/>
    </row>
    <row r="49" spans="3:29" ht="13.2" thickBot="1" x14ac:dyDescent="0.55000000000000004">
      <c r="C49" s="7"/>
      <c r="D49" s="30"/>
      <c r="E49" s="7"/>
      <c r="F49" s="7"/>
      <c r="G49" s="8"/>
      <c r="H49" s="7"/>
      <c r="I49" s="7"/>
      <c r="J49" s="7"/>
      <c r="K49" s="7"/>
      <c r="L49" s="273"/>
      <c r="M49" s="281"/>
      <c r="N49" s="281"/>
      <c r="O49" s="282"/>
      <c r="P49" s="4"/>
    </row>
    <row r="50" spans="3:29" ht="12.9" customHeight="1" x14ac:dyDescent="0.5">
      <c r="C50" s="7"/>
      <c r="D50" s="133"/>
      <c r="E50" s="45"/>
      <c r="F50" s="45"/>
      <c r="G50" s="119"/>
      <c r="H50" s="45"/>
      <c r="I50" s="45"/>
      <c r="J50" s="45"/>
      <c r="K50" s="45"/>
      <c r="L50" s="273"/>
      <c r="M50" s="281"/>
      <c r="N50" s="281"/>
      <c r="O50" s="282"/>
      <c r="P50" s="4"/>
    </row>
    <row r="51" spans="3:29" ht="18.3" x14ac:dyDescent="0.7">
      <c r="C51" s="7"/>
      <c r="D51" s="131" t="s">
        <v>32</v>
      </c>
      <c r="E51" s="7" t="s">
        <v>131</v>
      </c>
      <c r="F51" s="7"/>
      <c r="G51" s="7"/>
      <c r="H51" s="7" t="s">
        <v>167</v>
      </c>
      <c r="I51" s="7"/>
      <c r="J51" s="336"/>
      <c r="K51" s="337"/>
      <c r="L51" s="274"/>
      <c r="M51" s="281"/>
      <c r="N51" s="281"/>
      <c r="O51" s="282"/>
      <c r="P51" s="4"/>
    </row>
    <row r="52" spans="3:29" ht="13.2" thickBot="1" x14ac:dyDescent="0.55000000000000004">
      <c r="C52" s="7"/>
      <c r="D52" s="136"/>
      <c r="E52" s="7"/>
      <c r="F52" s="30"/>
      <c r="G52" s="53"/>
      <c r="H52" s="35"/>
      <c r="I52" s="7"/>
      <c r="K52" s="7"/>
      <c r="L52" s="273"/>
      <c r="M52" s="281"/>
      <c r="N52" s="281"/>
      <c r="O52" s="282"/>
      <c r="P52" s="4"/>
    </row>
    <row r="53" spans="3:29" x14ac:dyDescent="0.5">
      <c r="C53" s="7"/>
      <c r="D53" s="134"/>
      <c r="E53" s="55" t="s">
        <v>136</v>
      </c>
      <c r="F53" s="243" t="s">
        <v>178</v>
      </c>
      <c r="G53" s="242"/>
      <c r="H53" s="161" t="s">
        <v>177</v>
      </c>
      <c r="I53" s="7"/>
      <c r="J53" s="7"/>
      <c r="K53" s="7"/>
      <c r="L53" s="273"/>
      <c r="M53" s="281"/>
      <c r="N53" s="281"/>
      <c r="O53" s="282"/>
      <c r="P53" s="4"/>
      <c r="Q53" s="163">
        <v>1</v>
      </c>
      <c r="R53" s="164"/>
      <c r="S53" s="164"/>
      <c r="T53" s="164">
        <v>2</v>
      </c>
      <c r="U53" s="164"/>
      <c r="V53" s="165">
        <v>3</v>
      </c>
      <c r="W53" s="166"/>
      <c r="X53" s="166"/>
      <c r="Y53" s="167">
        <v>3</v>
      </c>
      <c r="Z53" s="166"/>
      <c r="AA53" s="166"/>
      <c r="AB53" s="166"/>
      <c r="AC53" s="166"/>
    </row>
    <row r="54" spans="3:29" ht="13.2" customHeight="1" thickBot="1" x14ac:dyDescent="0.55000000000000004">
      <c r="C54" s="7"/>
      <c r="D54" s="134"/>
      <c r="E54" s="7"/>
      <c r="F54" s="244" t="s">
        <v>7</v>
      </c>
      <c r="G54" s="247"/>
      <c r="H54" s="35" t="s">
        <v>164</v>
      </c>
      <c r="I54" s="7"/>
      <c r="J54" s="7"/>
      <c r="K54" s="7"/>
      <c r="L54" s="273"/>
      <c r="M54" s="295"/>
      <c r="N54" s="295"/>
      <c r="O54" s="296"/>
      <c r="P54" s="4"/>
      <c r="Q54" s="173" t="s">
        <v>50</v>
      </c>
      <c r="R54" s="174"/>
      <c r="S54" s="174"/>
      <c r="T54" s="175" t="s">
        <v>51</v>
      </c>
      <c r="U54" s="176"/>
      <c r="V54" s="177" t="s">
        <v>52</v>
      </c>
      <c r="W54" s="237" t="s">
        <v>53</v>
      </c>
      <c r="X54" s="176"/>
      <c r="Y54" s="178" t="s">
        <v>54</v>
      </c>
      <c r="Z54" s="239"/>
      <c r="AA54" s="240"/>
      <c r="AB54" s="166"/>
      <c r="AC54" s="166"/>
    </row>
    <row r="55" spans="3:29" ht="20.05" customHeight="1" x14ac:dyDescent="0.5">
      <c r="C55" s="7"/>
      <c r="D55" s="134"/>
      <c r="E55" s="7"/>
      <c r="F55" s="303" t="s">
        <v>179</v>
      </c>
      <c r="G55" s="248"/>
      <c r="H55" s="33" t="s">
        <v>120</v>
      </c>
      <c r="I55" s="7"/>
      <c r="J55" s="7"/>
      <c r="K55" s="7"/>
      <c r="L55" s="273"/>
      <c r="M55" s="281"/>
      <c r="N55" s="281"/>
      <c r="O55" s="282"/>
      <c r="P55" s="4"/>
      <c r="Q55" s="168"/>
      <c r="R55" s="169"/>
      <c r="S55" s="169"/>
      <c r="T55" s="169"/>
      <c r="U55" s="170"/>
      <c r="V55" s="171"/>
      <c r="W55" s="166"/>
      <c r="X55" s="166"/>
      <c r="Y55" s="172"/>
      <c r="Z55" s="166"/>
      <c r="AA55" s="166"/>
      <c r="AB55" s="166"/>
      <c r="AC55" s="166"/>
    </row>
    <row r="56" spans="3:29" ht="19" customHeight="1" thickBot="1" x14ac:dyDescent="0.55000000000000004">
      <c r="C56" s="7"/>
      <c r="D56" s="134"/>
      <c r="E56" s="7"/>
      <c r="F56" s="304"/>
      <c r="G56" s="249"/>
      <c r="H56" s="33" t="s">
        <v>165</v>
      </c>
      <c r="I56" s="7"/>
      <c r="J56" s="56"/>
      <c r="K56" s="7"/>
      <c r="L56" s="273"/>
      <c r="M56" s="281"/>
      <c r="N56" s="281"/>
      <c r="O56" s="282"/>
      <c r="P56" s="4"/>
      <c r="Q56" s="168"/>
      <c r="R56" s="169"/>
      <c r="S56" s="169"/>
      <c r="T56" s="169"/>
      <c r="U56" s="170"/>
      <c r="V56" s="171"/>
      <c r="W56" s="166"/>
      <c r="X56" s="166"/>
      <c r="Y56" s="172"/>
      <c r="Z56" s="166"/>
      <c r="AA56" s="166"/>
      <c r="AB56" s="166"/>
      <c r="AC56" s="166"/>
    </row>
    <row r="57" spans="3:29" ht="13.2" thickBot="1" x14ac:dyDescent="0.55000000000000004">
      <c r="C57" s="7"/>
      <c r="D57" s="134"/>
      <c r="E57" s="7"/>
      <c r="F57" s="104"/>
      <c r="G57" s="241">
        <f>+(((G42/3.069)*G53)*G54)+((G42/3.069)*G55)+(G56*G42)</f>
        <v>0</v>
      </c>
      <c r="H57" s="7" t="s">
        <v>121</v>
      </c>
      <c r="I57" s="7"/>
      <c r="J57" s="7"/>
      <c r="K57" s="7"/>
      <c r="L57" s="273"/>
      <c r="M57" s="295"/>
      <c r="N57" s="295"/>
      <c r="O57" s="296"/>
      <c r="P57" s="4"/>
      <c r="Q57" s="179" t="s">
        <v>9</v>
      </c>
      <c r="R57" s="180"/>
      <c r="S57" s="180"/>
      <c r="T57" s="180" t="s">
        <v>14</v>
      </c>
      <c r="U57" s="176"/>
      <c r="V57" s="181"/>
      <c r="W57" s="238"/>
      <c r="X57" s="182" t="s">
        <v>14</v>
      </c>
      <c r="Y57" s="183" t="s">
        <v>15</v>
      </c>
      <c r="Z57" s="163" t="s">
        <v>16</v>
      </c>
      <c r="AA57" s="184" t="s">
        <v>11</v>
      </c>
      <c r="AB57" s="184" t="s">
        <v>12</v>
      </c>
      <c r="AC57" s="185" t="s">
        <v>13</v>
      </c>
    </row>
    <row r="58" spans="3:29" ht="15.9" thickBot="1" x14ac:dyDescent="0.55000000000000004">
      <c r="C58" s="7"/>
      <c r="D58" s="134"/>
      <c r="E58" s="7"/>
      <c r="F58" s="55" t="s">
        <v>37</v>
      </c>
      <c r="G58" s="17"/>
      <c r="H58" s="150" t="s">
        <v>166</v>
      </c>
      <c r="I58" s="16"/>
      <c r="J58" s="7" t="s">
        <v>95</v>
      </c>
      <c r="K58" s="7"/>
      <c r="L58" s="273"/>
      <c r="M58" s="281"/>
      <c r="N58" s="281"/>
      <c r="O58" s="282"/>
      <c r="P58" s="4"/>
      <c r="Q58" s="186">
        <f>+G42</f>
        <v>0</v>
      </c>
      <c r="R58" s="187">
        <v>1000000</v>
      </c>
      <c r="S58" s="210">
        <f>+Q58/R58</f>
        <v>0</v>
      </c>
      <c r="T58" s="187">
        <f>+G65</f>
        <v>0</v>
      </c>
      <c r="U58" s="211">
        <f>+S58*T58</f>
        <v>0</v>
      </c>
      <c r="V58" s="188">
        <v>1</v>
      </c>
      <c r="W58" s="189">
        <f>+(AC58*V58)/128</f>
        <v>0</v>
      </c>
      <c r="X58" s="213">
        <f>+(W58/V58)/60</f>
        <v>0</v>
      </c>
      <c r="Y58" s="214">
        <f>+X58*60</f>
        <v>0</v>
      </c>
      <c r="Z58" s="215">
        <f>+Y58*3.785412</f>
        <v>0</v>
      </c>
      <c r="AA58" s="208">
        <f>+(U58*128)*29</f>
        <v>0</v>
      </c>
      <c r="AB58" s="208">
        <f>+AA58/29</f>
        <v>0</v>
      </c>
      <c r="AC58" s="216">
        <f>+AB58*60</f>
        <v>0</v>
      </c>
    </row>
    <row r="59" spans="3:29" ht="13.2" thickBot="1" x14ac:dyDescent="0.55000000000000004">
      <c r="C59" s="7"/>
      <c r="D59" s="134"/>
      <c r="E59" s="7"/>
      <c r="F59" s="105"/>
      <c r="G59" s="58">
        <f>+G57*G58</f>
        <v>0</v>
      </c>
      <c r="H59" s="7" t="s">
        <v>8</v>
      </c>
      <c r="I59" s="358">
        <f>+G58*I58</f>
        <v>0</v>
      </c>
      <c r="J59" s="7" t="s">
        <v>221</v>
      </c>
      <c r="K59" s="7"/>
      <c r="L59" s="273"/>
      <c r="M59" s="281"/>
      <c r="N59" s="281"/>
      <c r="O59" s="282"/>
      <c r="P59" s="4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3:29" ht="15.9" thickBot="1" x14ac:dyDescent="0.55000000000000004">
      <c r="C60" s="7"/>
      <c r="D60" s="134"/>
      <c r="E60" s="7"/>
      <c r="F60" s="55" t="s">
        <v>38</v>
      </c>
      <c r="G60" s="60" t="e">
        <f>+G59/G54</f>
        <v>#DIV/0!</v>
      </c>
      <c r="H60" s="7"/>
      <c r="I60" s="7"/>
      <c r="J60" s="56"/>
      <c r="K60" s="7"/>
      <c r="L60" s="273"/>
      <c r="M60" s="281"/>
      <c r="N60" s="281"/>
      <c r="O60" s="282"/>
      <c r="P60" s="4"/>
      <c r="Q60" s="186">
        <f>+G79</f>
        <v>0</v>
      </c>
      <c r="R60" s="207">
        <v>1000000</v>
      </c>
      <c r="S60" s="210">
        <f>+Q60/R60</f>
        <v>0</v>
      </c>
      <c r="T60" s="207">
        <f>+G65</f>
        <v>0</v>
      </c>
      <c r="U60" s="211">
        <f>+S60*T60</f>
        <v>0</v>
      </c>
      <c r="V60" s="188">
        <v>1</v>
      </c>
      <c r="W60" s="218">
        <f>+(AC60*V60)/128</f>
        <v>0</v>
      </c>
      <c r="X60" s="212">
        <f>+(W60/V60)/60</f>
        <v>0</v>
      </c>
      <c r="Y60" s="219">
        <f>+X60*60</f>
        <v>0</v>
      </c>
      <c r="Z60" s="220">
        <f>+Y60*3.785412</f>
        <v>0</v>
      </c>
      <c r="AA60" s="209">
        <f>+(U60*128)*29</f>
        <v>0</v>
      </c>
      <c r="AB60" s="209">
        <f>+AA60/29</f>
        <v>0</v>
      </c>
      <c r="AC60" s="221">
        <f>+AB60*60</f>
        <v>0</v>
      </c>
    </row>
    <row r="61" spans="3:29" ht="13.2" thickBot="1" x14ac:dyDescent="0.55000000000000004">
      <c r="C61" s="7"/>
      <c r="D61" s="135"/>
      <c r="E61" s="48"/>
      <c r="F61" s="125"/>
      <c r="G61" s="120"/>
      <c r="H61" s="48"/>
      <c r="I61" s="48"/>
      <c r="J61" s="126"/>
      <c r="K61" s="48"/>
      <c r="L61" s="277"/>
      <c r="M61" s="281"/>
      <c r="N61" s="281"/>
      <c r="O61" s="282"/>
      <c r="P61" s="4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3:29" ht="13.2" thickBot="1" x14ac:dyDescent="0.55000000000000004">
      <c r="C62" s="7"/>
      <c r="D62" s="30"/>
      <c r="E62" s="7"/>
      <c r="F62" s="55"/>
      <c r="G62" s="59"/>
      <c r="H62" s="7"/>
      <c r="I62" s="7"/>
      <c r="J62" s="56"/>
      <c r="K62" s="7"/>
      <c r="L62" s="273"/>
      <c r="M62" s="281"/>
      <c r="N62" s="281"/>
      <c r="O62" s="282"/>
      <c r="P62" s="4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3:29" x14ac:dyDescent="0.5">
      <c r="C63" s="7"/>
      <c r="D63" s="133"/>
      <c r="E63" s="45"/>
      <c r="F63" s="127"/>
      <c r="G63" s="127"/>
      <c r="H63" s="45"/>
      <c r="I63" s="45"/>
      <c r="J63" s="45"/>
      <c r="K63" s="45"/>
      <c r="L63" s="273"/>
      <c r="M63" s="281"/>
      <c r="N63" s="281"/>
      <c r="O63" s="282"/>
      <c r="P63" s="4"/>
      <c r="Q63" s="190" t="s">
        <v>55</v>
      </c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3:29" ht="18.600000000000001" thickBot="1" x14ac:dyDescent="0.75">
      <c r="C64" s="7"/>
      <c r="D64" s="131" t="s">
        <v>39</v>
      </c>
      <c r="E64" s="7" t="s">
        <v>138</v>
      </c>
      <c r="F64" s="7"/>
      <c r="G64" s="7"/>
      <c r="H64" s="7"/>
      <c r="I64" s="7"/>
      <c r="J64" s="7"/>
      <c r="K64" s="7"/>
      <c r="L64" s="273"/>
      <c r="M64" s="281"/>
      <c r="N64" s="281"/>
      <c r="O64" s="282"/>
      <c r="P64" s="4"/>
      <c r="Q64" s="166"/>
      <c r="R64" s="166"/>
      <c r="S64" s="166"/>
      <c r="T64" s="166"/>
      <c r="U64" s="166"/>
      <c r="V64" s="166"/>
      <c r="W64" s="166"/>
      <c r="X64" s="166"/>
      <c r="Y64" s="191"/>
      <c r="Z64" s="166"/>
      <c r="AA64" s="166"/>
      <c r="AB64" s="166"/>
      <c r="AC64" s="166"/>
    </row>
    <row r="65" spans="3:29" ht="14.2" customHeight="1" thickBot="1" x14ac:dyDescent="0.55000000000000004">
      <c r="C65" s="7"/>
      <c r="D65" s="134"/>
      <c r="E65" s="7"/>
      <c r="F65" s="55" t="s">
        <v>41</v>
      </c>
      <c r="G65" s="16"/>
      <c r="H65" s="7"/>
      <c r="I65" s="7"/>
      <c r="J65" s="7"/>
      <c r="K65" s="7"/>
      <c r="L65" s="273"/>
      <c r="M65" s="281"/>
      <c r="N65" s="281"/>
      <c r="O65" s="282"/>
      <c r="P65" s="4"/>
      <c r="Q65" s="192" t="s">
        <v>56</v>
      </c>
      <c r="R65" s="193"/>
      <c r="S65" s="194"/>
      <c r="T65" s="195" t="s">
        <v>57</v>
      </c>
      <c r="U65" s="196"/>
      <c r="V65" s="166"/>
      <c r="W65" s="166"/>
      <c r="X65" s="166"/>
      <c r="Y65" s="197"/>
      <c r="Z65" s="166"/>
      <c r="AA65" s="166"/>
      <c r="AB65" s="166"/>
      <c r="AC65" s="166"/>
    </row>
    <row r="66" spans="3:29" ht="15.9" thickBot="1" x14ac:dyDescent="0.55000000000000004">
      <c r="C66" s="7"/>
      <c r="D66" s="134"/>
      <c r="E66" s="7"/>
      <c r="F66" s="55"/>
      <c r="G66" s="15" t="e">
        <f>333333/G65</f>
        <v>#DIV/0!</v>
      </c>
      <c r="H66" s="7" t="s">
        <v>42</v>
      </c>
      <c r="I66" s="7"/>
      <c r="J66" s="7"/>
      <c r="K66" s="7"/>
      <c r="L66" s="273"/>
      <c r="M66" s="281"/>
      <c r="N66" s="281"/>
      <c r="O66" s="282"/>
      <c r="P66" s="4"/>
      <c r="Q66" s="198">
        <f>+G70</f>
        <v>0</v>
      </c>
      <c r="R66" s="199"/>
      <c r="S66" s="200"/>
      <c r="T66" s="201" t="e">
        <f>+Y58/Q66</f>
        <v>#DIV/0!</v>
      </c>
      <c r="U66" s="196"/>
      <c r="V66" s="202" t="s">
        <v>58</v>
      </c>
      <c r="W66" s="166"/>
      <c r="X66" s="166" t="s">
        <v>59</v>
      </c>
      <c r="Y66" s="166"/>
      <c r="Z66" s="166"/>
      <c r="AA66" s="166"/>
      <c r="AB66" s="166"/>
      <c r="AC66" s="166"/>
    </row>
    <row r="67" spans="3:29" x14ac:dyDescent="0.5">
      <c r="C67" s="7"/>
      <c r="D67" s="134"/>
      <c r="E67" s="7"/>
      <c r="F67" s="55"/>
      <c r="G67" s="217" t="e">
        <f>+G46/G66</f>
        <v>#DIV/0!</v>
      </c>
      <c r="H67" s="7" t="s">
        <v>43</v>
      </c>
      <c r="I67" s="7"/>
      <c r="J67" s="7"/>
      <c r="K67" s="7"/>
      <c r="L67" s="273"/>
      <c r="M67" s="281"/>
      <c r="N67" s="281"/>
      <c r="O67" s="282"/>
      <c r="P67" s="4"/>
      <c r="Q67" s="151"/>
    </row>
    <row r="68" spans="3:29" x14ac:dyDescent="0.5">
      <c r="C68" s="7"/>
      <c r="D68" s="134"/>
      <c r="E68" s="7"/>
      <c r="F68" s="55"/>
      <c r="G68" s="217" t="e">
        <f>+G67/30</f>
        <v>#DIV/0!</v>
      </c>
      <c r="H68" s="7" t="s">
        <v>44</v>
      </c>
      <c r="I68" s="7"/>
      <c r="J68" s="7"/>
      <c r="K68" s="7"/>
      <c r="L68" s="273"/>
      <c r="M68" s="281"/>
      <c r="N68" s="281"/>
      <c r="O68" s="282"/>
      <c r="P68" s="4"/>
      <c r="T68" s="4" t="e">
        <f>+Y60/Q60</f>
        <v>#DIV/0!</v>
      </c>
    </row>
    <row r="69" spans="3:29" x14ac:dyDescent="0.5">
      <c r="C69" s="7"/>
      <c r="D69" s="134"/>
      <c r="E69" s="7"/>
      <c r="F69" s="55"/>
      <c r="G69" s="217">
        <f>+Y58</f>
        <v>0</v>
      </c>
      <c r="H69" s="7" t="s">
        <v>60</v>
      </c>
      <c r="I69" s="7"/>
      <c r="J69" s="7"/>
      <c r="K69" s="7"/>
      <c r="L69" s="273"/>
      <c r="M69" s="281"/>
      <c r="N69" s="281"/>
      <c r="O69" s="282"/>
      <c r="P69" s="4"/>
    </row>
    <row r="70" spans="3:29" x14ac:dyDescent="0.5">
      <c r="C70" s="7"/>
      <c r="D70" s="134"/>
      <c r="E70" s="7"/>
      <c r="F70" s="55" t="s">
        <v>61</v>
      </c>
      <c r="G70" s="16"/>
      <c r="H70" s="7" t="s">
        <v>168</v>
      </c>
      <c r="I70" s="7"/>
      <c r="J70" s="7"/>
      <c r="K70" s="7"/>
      <c r="L70" s="273"/>
      <c r="M70" s="281"/>
      <c r="N70" s="281"/>
      <c r="O70" s="282"/>
      <c r="P70" s="4"/>
    </row>
    <row r="71" spans="3:29" x14ac:dyDescent="0.5">
      <c r="C71" s="7"/>
      <c r="D71" s="134"/>
      <c r="E71" s="7"/>
      <c r="F71" s="7"/>
      <c r="G71" s="26" t="e">
        <f>+T66</f>
        <v>#DIV/0!</v>
      </c>
      <c r="H71" s="7" t="s">
        <v>62</v>
      </c>
      <c r="I71" s="7"/>
      <c r="J71" s="7"/>
      <c r="K71" s="7"/>
      <c r="L71" s="273"/>
      <c r="M71" s="281"/>
      <c r="N71" s="281"/>
      <c r="O71" s="282"/>
      <c r="P71" s="4"/>
    </row>
    <row r="72" spans="3:29" ht="13.2" thickBot="1" x14ac:dyDescent="0.55000000000000004">
      <c r="C72" s="7"/>
      <c r="D72" s="135"/>
      <c r="E72" s="48"/>
      <c r="F72" s="48"/>
      <c r="G72" s="120"/>
      <c r="H72" s="48"/>
      <c r="I72" s="48"/>
      <c r="J72" s="48"/>
      <c r="K72" s="48"/>
      <c r="L72" s="275"/>
      <c r="M72" s="283"/>
      <c r="N72" s="283"/>
      <c r="O72" s="284"/>
      <c r="P72" s="4"/>
    </row>
    <row r="73" spans="3:29" x14ac:dyDescent="0.5">
      <c r="C73" s="7"/>
      <c r="D73" s="30"/>
      <c r="E73" s="7"/>
      <c r="F73" s="7"/>
      <c r="G73" s="59"/>
      <c r="H73" s="7"/>
      <c r="I73" s="7"/>
      <c r="J73" s="7"/>
      <c r="K73" s="7"/>
      <c r="L73" s="7"/>
      <c r="M73" s="150"/>
      <c r="N73" s="150"/>
      <c r="O73" s="150"/>
      <c r="P73" s="4"/>
    </row>
    <row r="74" spans="3:29" ht="23.4" thickBot="1" x14ac:dyDescent="0.9">
      <c r="C74" s="7"/>
      <c r="D74" s="132" t="s">
        <v>142</v>
      </c>
      <c r="E74" s="28" t="s">
        <v>132</v>
      </c>
      <c r="F74" s="7"/>
      <c r="G74" s="7"/>
      <c r="H74" s="7"/>
      <c r="I74" s="7"/>
      <c r="J74" s="7"/>
      <c r="K74" s="7"/>
      <c r="L74" s="7"/>
      <c r="M74" s="150"/>
      <c r="N74" s="150"/>
      <c r="O74" s="150"/>
      <c r="P74" s="4"/>
    </row>
    <row r="75" spans="3:29" ht="19.899999999999999" customHeight="1" thickBot="1" x14ac:dyDescent="0.55000000000000004">
      <c r="C75" s="7"/>
      <c r="D75" s="137"/>
      <c r="E75" s="291" t="s">
        <v>45</v>
      </c>
      <c r="F75" s="292"/>
      <c r="G75" s="117"/>
      <c r="H75" s="33" t="s">
        <v>162</v>
      </c>
      <c r="I75" s="7"/>
      <c r="J75" s="7"/>
      <c r="K75" s="7"/>
      <c r="L75" s="276"/>
      <c r="M75" s="314" t="s">
        <v>201</v>
      </c>
      <c r="N75" s="314"/>
      <c r="O75" s="315"/>
      <c r="P75" s="4"/>
    </row>
    <row r="76" spans="3:29" ht="16.2" customHeight="1" thickBot="1" x14ac:dyDescent="0.55000000000000004">
      <c r="C76" s="7"/>
      <c r="D76" s="30"/>
      <c r="E76" s="121"/>
      <c r="F76" s="121"/>
      <c r="G76" s="33"/>
      <c r="H76" s="7"/>
      <c r="I76" s="7"/>
      <c r="J76" s="7"/>
      <c r="K76" s="7"/>
      <c r="L76" s="276"/>
      <c r="M76" s="314" t="s">
        <v>223</v>
      </c>
      <c r="N76" s="314"/>
      <c r="O76" s="315"/>
      <c r="P76" s="4"/>
    </row>
    <row r="77" spans="3:29" x14ac:dyDescent="0.5">
      <c r="C77" s="7"/>
      <c r="D77" s="133"/>
      <c r="E77" s="45"/>
      <c r="F77" s="122" t="s">
        <v>46</v>
      </c>
      <c r="G77" s="45"/>
      <c r="H77" s="45"/>
      <c r="I77" s="45"/>
      <c r="J77" s="45"/>
      <c r="K77" s="45"/>
      <c r="L77" s="272"/>
      <c r="M77" s="316"/>
      <c r="N77" s="316"/>
      <c r="O77" s="317"/>
      <c r="P77" s="4"/>
    </row>
    <row r="78" spans="3:29" ht="23.1" x14ac:dyDescent="0.85">
      <c r="C78" s="7"/>
      <c r="D78" s="131" t="s">
        <v>23</v>
      </c>
      <c r="E78" s="246" t="s">
        <v>139</v>
      </c>
      <c r="F78" s="148"/>
      <c r="G78" s="7"/>
      <c r="H78" s="7"/>
      <c r="I78" s="7"/>
      <c r="J78" s="7"/>
      <c r="K78" s="7"/>
      <c r="L78" s="273"/>
      <c r="M78" s="295"/>
      <c r="N78" s="295"/>
      <c r="O78" s="296"/>
      <c r="P78" s="4"/>
    </row>
    <row r="79" spans="3:29" x14ac:dyDescent="0.5">
      <c r="C79" s="7"/>
      <c r="D79" s="134"/>
      <c r="E79" s="7"/>
      <c r="F79" s="7"/>
      <c r="G79" s="1">
        <f>+G75*0.25</f>
        <v>0</v>
      </c>
      <c r="H79" s="7" t="s">
        <v>9</v>
      </c>
      <c r="I79" s="7"/>
      <c r="J79" s="7"/>
      <c r="K79" s="7"/>
      <c r="L79" s="273"/>
      <c r="M79" s="295"/>
      <c r="N79" s="295"/>
      <c r="O79" s="296"/>
      <c r="P79" s="4"/>
    </row>
    <row r="80" spans="3:29" x14ac:dyDescent="0.5">
      <c r="C80" s="7"/>
      <c r="D80" s="134"/>
      <c r="E80" s="7"/>
      <c r="F80" s="7"/>
      <c r="G80" s="1">
        <f>+G79/3</f>
        <v>0</v>
      </c>
      <c r="H80" s="7" t="s">
        <v>28</v>
      </c>
      <c r="I80" s="7"/>
      <c r="J80" s="7"/>
      <c r="K80" s="7"/>
      <c r="L80" s="273"/>
      <c r="M80" s="295"/>
      <c r="N80" s="295"/>
      <c r="O80" s="296"/>
      <c r="P80" s="4"/>
    </row>
    <row r="81" spans="3:29" ht="13.2" hidden="1" customHeight="1" thickBot="1" x14ac:dyDescent="0.55000000000000004">
      <c r="C81" s="7"/>
      <c r="D81" s="134"/>
      <c r="E81" s="7"/>
      <c r="F81" s="7"/>
      <c r="G81" s="7"/>
      <c r="H81" s="7"/>
      <c r="I81" s="7"/>
      <c r="J81" s="7"/>
      <c r="K81" s="7"/>
      <c r="L81" s="273"/>
      <c r="M81" s="295"/>
      <c r="N81" s="295"/>
      <c r="O81" s="296"/>
      <c r="P81" s="4"/>
    </row>
    <row r="82" spans="3:29" ht="13.2" hidden="1" customHeight="1" thickBot="1" x14ac:dyDescent="0.55000000000000004">
      <c r="C82" s="7"/>
      <c r="D82" s="134"/>
      <c r="E82" s="7"/>
      <c r="F82" s="7"/>
      <c r="G82" s="103">
        <f>128*29</f>
        <v>3712</v>
      </c>
      <c r="H82" s="7" t="s">
        <v>29</v>
      </c>
      <c r="I82" s="7"/>
      <c r="J82" s="7"/>
      <c r="K82" s="7"/>
      <c r="L82" s="273"/>
      <c r="M82" s="295"/>
      <c r="N82" s="295"/>
      <c r="O82" s="296"/>
      <c r="P82" s="4"/>
    </row>
    <row r="83" spans="3:29" ht="13.2" hidden="1" customHeight="1" thickBot="1" x14ac:dyDescent="0.55000000000000004">
      <c r="C83" s="7"/>
      <c r="D83" s="134"/>
      <c r="E83" s="7"/>
      <c r="F83" s="7"/>
      <c r="G83" s="15">
        <f>+G82*G80</f>
        <v>0</v>
      </c>
      <c r="H83" s="7" t="s">
        <v>47</v>
      </c>
      <c r="I83" s="7"/>
      <c r="J83" s="7"/>
      <c r="K83" s="7"/>
      <c r="L83" s="273"/>
      <c r="M83" s="295"/>
      <c r="N83" s="295"/>
      <c r="O83" s="296"/>
      <c r="P83" s="4"/>
    </row>
    <row r="84" spans="3:29" ht="13.2" hidden="1" customHeight="1" thickBot="1" x14ac:dyDescent="0.55000000000000004">
      <c r="C84" s="7"/>
      <c r="D84" s="134"/>
      <c r="E84" s="7"/>
      <c r="F84" s="7"/>
      <c r="G84" s="15">
        <f>+G83/30</f>
        <v>0</v>
      </c>
      <c r="H84" s="7" t="s">
        <v>31</v>
      </c>
      <c r="I84" s="7"/>
      <c r="J84" s="7"/>
      <c r="K84" s="7"/>
      <c r="L84" s="273"/>
      <c r="M84" s="295"/>
      <c r="N84" s="295"/>
      <c r="O84" s="296"/>
      <c r="P84" s="4"/>
      <c r="Q84" s="163">
        <v>1</v>
      </c>
      <c r="R84" s="164"/>
      <c r="S84" s="164"/>
      <c r="T84" s="164">
        <v>2</v>
      </c>
      <c r="U84" s="164"/>
      <c r="V84" s="165">
        <v>3</v>
      </c>
      <c r="W84" s="166"/>
      <c r="X84" s="166"/>
      <c r="Y84" s="167">
        <v>3</v>
      </c>
      <c r="Z84" s="166"/>
      <c r="AA84" s="166"/>
      <c r="AB84" s="166"/>
      <c r="AC84" s="166"/>
    </row>
    <row r="85" spans="3:29" ht="13.2" thickBot="1" x14ac:dyDescent="0.55000000000000004">
      <c r="C85" s="7"/>
      <c r="D85" s="135"/>
      <c r="E85" s="48"/>
      <c r="F85" s="48"/>
      <c r="G85" s="118"/>
      <c r="H85" s="48"/>
      <c r="I85" s="48"/>
      <c r="J85" s="48"/>
      <c r="K85" s="48"/>
      <c r="L85" s="273"/>
      <c r="M85" s="293"/>
      <c r="N85" s="293"/>
      <c r="O85" s="294"/>
      <c r="P85" s="4"/>
      <c r="Q85" s="168"/>
      <c r="R85" s="169"/>
      <c r="S85" s="169"/>
      <c r="T85" s="169"/>
      <c r="U85" s="170"/>
      <c r="V85" s="171"/>
      <c r="W85" s="166"/>
      <c r="X85" s="166"/>
      <c r="Y85" s="172"/>
      <c r="Z85" s="166"/>
      <c r="AA85" s="166"/>
      <c r="AB85" s="166"/>
      <c r="AC85" s="166"/>
    </row>
    <row r="86" spans="3:29" ht="13.2" thickBot="1" x14ac:dyDescent="0.55000000000000004">
      <c r="C86" s="7"/>
      <c r="D86" s="30"/>
      <c r="E86" s="7"/>
      <c r="F86" s="7"/>
      <c r="G86" s="8"/>
      <c r="H86" s="7"/>
      <c r="I86" s="7"/>
      <c r="J86" s="7"/>
      <c r="K86" s="7"/>
      <c r="L86" s="273"/>
      <c r="M86" s="150"/>
      <c r="N86" s="150"/>
      <c r="O86" s="150"/>
      <c r="P86" s="4"/>
      <c r="Q86" s="168"/>
      <c r="R86" s="169"/>
      <c r="S86" s="169"/>
      <c r="T86" s="169"/>
      <c r="U86" s="170"/>
      <c r="V86" s="171"/>
      <c r="W86" s="166"/>
      <c r="X86" s="166"/>
      <c r="Y86" s="172"/>
      <c r="Z86" s="166"/>
      <c r="AA86" s="166"/>
      <c r="AB86" s="166"/>
      <c r="AC86" s="166"/>
    </row>
    <row r="87" spans="3:29" x14ac:dyDescent="0.5">
      <c r="C87" s="7"/>
      <c r="D87" s="133"/>
      <c r="E87" s="45"/>
      <c r="F87" s="45"/>
      <c r="G87" s="119"/>
      <c r="H87" s="45"/>
      <c r="I87" s="45"/>
      <c r="J87" s="45"/>
      <c r="K87" s="45"/>
      <c r="L87" s="273"/>
      <c r="M87" s="251"/>
      <c r="N87" s="157"/>
      <c r="O87" s="158"/>
      <c r="P87" s="4"/>
      <c r="Q87" s="168"/>
      <c r="R87" s="169"/>
      <c r="S87" s="169"/>
      <c r="T87" s="169"/>
      <c r="U87" s="170"/>
      <c r="V87" s="171"/>
      <c r="W87" s="166"/>
      <c r="X87" s="166"/>
      <c r="Y87" s="172"/>
      <c r="Z87" s="166"/>
      <c r="AA87" s="166"/>
      <c r="AB87" s="166"/>
      <c r="AC87" s="166"/>
    </row>
    <row r="88" spans="3:29" ht="14.2" customHeight="1" thickBot="1" x14ac:dyDescent="0.75">
      <c r="C88" s="7"/>
      <c r="D88" s="131" t="s">
        <v>32</v>
      </c>
      <c r="E88" s="7" t="s">
        <v>33</v>
      </c>
      <c r="F88" s="7"/>
      <c r="G88" s="52"/>
      <c r="H88" s="7"/>
      <c r="I88" s="7"/>
      <c r="J88" s="7"/>
      <c r="K88" s="7"/>
      <c r="L88" s="273"/>
      <c r="M88" s="252"/>
      <c r="N88" s="155"/>
      <c r="O88" s="156"/>
      <c r="P88" s="4"/>
      <c r="Q88" s="173" t="s">
        <v>50</v>
      </c>
      <c r="R88" s="174"/>
      <c r="S88" s="174"/>
      <c r="T88" s="175" t="s">
        <v>51</v>
      </c>
      <c r="U88" s="176"/>
      <c r="V88" s="177" t="s">
        <v>52</v>
      </c>
      <c r="W88" s="331" t="s">
        <v>53</v>
      </c>
      <c r="X88" s="176"/>
      <c r="Y88" s="178" t="s">
        <v>54</v>
      </c>
      <c r="Z88" s="333"/>
      <c r="AA88" s="333"/>
      <c r="AB88" s="166"/>
      <c r="AC88" s="166"/>
    </row>
    <row r="89" spans="3:29" x14ac:dyDescent="0.5">
      <c r="C89" s="7"/>
      <c r="D89" s="136"/>
      <c r="E89" s="7"/>
      <c r="F89" s="30"/>
      <c r="G89" s="53"/>
      <c r="H89" s="7"/>
      <c r="I89" s="7"/>
      <c r="J89" s="7"/>
      <c r="K89" s="7"/>
      <c r="L89" s="273"/>
      <c r="M89" s="252"/>
      <c r="N89" s="155"/>
      <c r="O89" s="156"/>
      <c r="P89" s="4"/>
      <c r="Q89" s="179" t="s">
        <v>9</v>
      </c>
      <c r="R89" s="180"/>
      <c r="S89" s="180"/>
      <c r="T89" s="180" t="s">
        <v>14</v>
      </c>
      <c r="U89" s="176"/>
      <c r="V89" s="181"/>
      <c r="W89" s="332"/>
      <c r="X89" s="182" t="s">
        <v>14</v>
      </c>
      <c r="Y89" s="183" t="s">
        <v>15</v>
      </c>
      <c r="Z89" s="163" t="s">
        <v>16</v>
      </c>
      <c r="AA89" s="184" t="s">
        <v>11</v>
      </c>
      <c r="AB89" s="184" t="s">
        <v>12</v>
      </c>
      <c r="AC89" s="185" t="s">
        <v>13</v>
      </c>
    </row>
    <row r="90" spans="3:29" x14ac:dyDescent="0.5">
      <c r="C90" s="7"/>
      <c r="D90" s="134"/>
      <c r="E90" s="7"/>
      <c r="F90" s="8"/>
      <c r="G90" s="15">
        <f>+(((G79/3.069)*G53)*G54)+((G79/3.069)*G55)+(G56*G79)</f>
        <v>0</v>
      </c>
      <c r="H90" s="7" t="s">
        <v>36</v>
      </c>
      <c r="I90" s="7"/>
      <c r="J90" s="7"/>
      <c r="K90" s="7"/>
      <c r="L90" s="273"/>
      <c r="M90" s="281"/>
      <c r="N90" s="281"/>
      <c r="O90" s="282"/>
      <c r="P90" s="4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3:29" x14ac:dyDescent="0.5">
      <c r="C91" s="7"/>
      <c r="D91" s="134"/>
      <c r="E91" s="7"/>
      <c r="F91" s="55" t="s">
        <v>37</v>
      </c>
      <c r="G91" s="17"/>
      <c r="H91" s="150" t="s">
        <v>166</v>
      </c>
      <c r="I91" s="16"/>
      <c r="J91" s="7" t="s">
        <v>181</v>
      </c>
      <c r="K91" s="7"/>
      <c r="L91" s="273"/>
      <c r="M91" s="281"/>
      <c r="N91" s="281"/>
      <c r="O91" s="282"/>
      <c r="P91" s="4"/>
      <c r="Q91" s="190" t="s">
        <v>55</v>
      </c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3:29" ht="13.2" thickBot="1" x14ac:dyDescent="0.55000000000000004">
      <c r="C92" s="7"/>
      <c r="D92" s="134"/>
      <c r="E92" s="7"/>
      <c r="F92" s="57"/>
      <c r="G92" s="107">
        <f>+G90*G91</f>
        <v>0</v>
      </c>
      <c r="H92" s="7" t="s">
        <v>8</v>
      </c>
      <c r="I92" s="358">
        <f>+G91*I91</f>
        <v>0</v>
      </c>
      <c r="J92" s="7" t="s">
        <v>221</v>
      </c>
      <c r="K92" s="7"/>
      <c r="L92" s="273"/>
      <c r="M92" s="281"/>
      <c r="N92" s="281"/>
      <c r="O92" s="282"/>
      <c r="P92" s="4"/>
      <c r="Q92" s="166"/>
      <c r="R92" s="166"/>
      <c r="S92" s="166"/>
      <c r="T92" s="166"/>
      <c r="U92" s="166"/>
      <c r="V92" s="166"/>
      <c r="W92" s="166"/>
      <c r="X92" s="166"/>
      <c r="Y92" s="191"/>
      <c r="Z92" s="166"/>
      <c r="AA92" s="166"/>
      <c r="AB92" s="166"/>
      <c r="AC92" s="166"/>
    </row>
    <row r="93" spans="3:29" ht="16.2" customHeight="1" thickBot="1" x14ac:dyDescent="0.55000000000000004">
      <c r="C93" s="7"/>
      <c r="D93" s="134"/>
      <c r="E93" s="7"/>
      <c r="F93" s="59"/>
      <c r="G93" s="60" t="e">
        <f>+G92/G54</f>
        <v>#DIV/0!</v>
      </c>
      <c r="H93" s="7" t="s">
        <v>38</v>
      </c>
      <c r="I93" s="7"/>
      <c r="J93" s="7"/>
      <c r="K93" s="7"/>
      <c r="L93" s="273"/>
      <c r="M93" s="252"/>
      <c r="N93" s="155"/>
      <c r="O93" s="156"/>
      <c r="P93" s="4"/>
      <c r="Q93" s="192" t="s">
        <v>56</v>
      </c>
      <c r="R93" s="193"/>
      <c r="S93" s="194"/>
      <c r="T93" s="195" t="s">
        <v>57</v>
      </c>
      <c r="U93" s="196"/>
      <c r="V93" s="166"/>
      <c r="W93" s="166"/>
      <c r="X93" s="166"/>
      <c r="Y93" s="197"/>
      <c r="Z93" s="166"/>
      <c r="AA93" s="166"/>
      <c r="AB93" s="166"/>
      <c r="AC93" s="166"/>
    </row>
    <row r="94" spans="3:29" ht="16.2" customHeight="1" thickBot="1" x14ac:dyDescent="0.55000000000000004">
      <c r="C94" s="7"/>
      <c r="D94" s="135"/>
      <c r="E94" s="48"/>
      <c r="F94" s="120"/>
      <c r="G94" s="120"/>
      <c r="H94" s="48"/>
      <c r="I94" s="48"/>
      <c r="J94" s="48"/>
      <c r="K94" s="48"/>
      <c r="L94" s="273"/>
      <c r="M94" s="253"/>
      <c r="N94" s="159"/>
      <c r="O94" s="160"/>
      <c r="P94" s="4"/>
      <c r="Q94" s="203"/>
      <c r="R94" s="204"/>
      <c r="S94" s="205"/>
      <c r="T94" s="206"/>
      <c r="U94" s="196"/>
      <c r="V94" s="166"/>
      <c r="W94" s="166"/>
      <c r="X94" s="166"/>
      <c r="Y94" s="197"/>
      <c r="Z94" s="166"/>
      <c r="AA94" s="166"/>
      <c r="AB94" s="166"/>
      <c r="AC94" s="166"/>
    </row>
    <row r="95" spans="3:29" ht="16.2" customHeight="1" thickBot="1" x14ac:dyDescent="0.55000000000000004">
      <c r="C95" s="7"/>
      <c r="D95" s="30"/>
      <c r="E95" s="7"/>
      <c r="F95" s="59"/>
      <c r="G95" s="59"/>
      <c r="H95" s="7"/>
      <c r="I95" s="7"/>
      <c r="J95" s="7"/>
      <c r="K95" s="7"/>
      <c r="L95" s="273"/>
      <c r="M95" s="335"/>
      <c r="N95" s="335"/>
      <c r="O95" s="335"/>
      <c r="P95" s="4"/>
      <c r="Q95" s="203"/>
      <c r="R95" s="204"/>
      <c r="S95" s="205"/>
      <c r="T95" s="206"/>
      <c r="U95" s="196"/>
      <c r="V95" s="166"/>
      <c r="W95" s="166"/>
      <c r="X95" s="166"/>
      <c r="Y95" s="197"/>
      <c r="Z95" s="166"/>
      <c r="AA95" s="166"/>
      <c r="AB95" s="166"/>
      <c r="AC95" s="166"/>
    </row>
    <row r="96" spans="3:29" ht="15.9" thickBot="1" x14ac:dyDescent="0.55000000000000004">
      <c r="C96" s="7"/>
      <c r="D96" s="133"/>
      <c r="E96" s="45"/>
      <c r="F96" s="45"/>
      <c r="G96" s="127"/>
      <c r="H96" s="45"/>
      <c r="I96" s="45"/>
      <c r="J96" s="45"/>
      <c r="K96" s="45"/>
      <c r="L96" s="273"/>
      <c r="M96" s="316"/>
      <c r="N96" s="316"/>
      <c r="O96" s="317"/>
      <c r="P96" s="4"/>
      <c r="Q96" s="198">
        <f>+G103</f>
        <v>0</v>
      </c>
      <c r="R96" s="199"/>
      <c r="S96" s="200"/>
      <c r="T96" s="201" t="e">
        <f>+#REF!/Q96</f>
        <v>#REF!</v>
      </c>
      <c r="U96" s="196"/>
      <c r="V96" s="202" t="s">
        <v>58</v>
      </c>
      <c r="W96" s="166"/>
      <c r="X96" s="166" t="s">
        <v>59</v>
      </c>
      <c r="Y96" s="166"/>
      <c r="Z96" s="166"/>
      <c r="AA96" s="166"/>
      <c r="AB96" s="166"/>
      <c r="AC96" s="166"/>
    </row>
    <row r="97" spans="3:16" ht="18.3" x14ac:dyDescent="0.7">
      <c r="C97" s="7"/>
      <c r="D97" s="131" t="s">
        <v>39</v>
      </c>
      <c r="E97" s="7" t="s">
        <v>138</v>
      </c>
      <c r="F97" s="7"/>
      <c r="G97" s="7"/>
      <c r="H97" s="7"/>
      <c r="I97" s="7"/>
      <c r="J97" s="7"/>
      <c r="K97" s="7"/>
      <c r="L97" s="273"/>
      <c r="M97" s="295"/>
      <c r="N97" s="295"/>
      <c r="O97" s="296"/>
      <c r="P97" s="4"/>
    </row>
    <row r="98" spans="3:16" x14ac:dyDescent="0.5">
      <c r="C98" s="7"/>
      <c r="D98" s="134"/>
      <c r="E98" s="7"/>
      <c r="F98" s="55" t="s">
        <v>41</v>
      </c>
      <c r="G98" s="16"/>
      <c r="H98" s="7"/>
      <c r="I98" s="7"/>
      <c r="J98" s="7"/>
      <c r="K98" s="7"/>
      <c r="L98" s="273"/>
      <c r="M98" s="295"/>
      <c r="N98" s="295"/>
      <c r="O98" s="296"/>
      <c r="P98" s="151"/>
    </row>
    <row r="99" spans="3:16" x14ac:dyDescent="0.5">
      <c r="C99" s="7"/>
      <c r="D99" s="134"/>
      <c r="E99" s="7"/>
      <c r="F99" s="7"/>
      <c r="G99" s="15" t="e">
        <f>333333/G98</f>
        <v>#DIV/0!</v>
      </c>
      <c r="H99" s="7" t="s">
        <v>42</v>
      </c>
      <c r="I99" s="7"/>
      <c r="J99" s="7"/>
      <c r="K99" s="7"/>
      <c r="L99" s="273"/>
      <c r="M99" s="295"/>
      <c r="N99" s="295"/>
      <c r="O99" s="296"/>
      <c r="P99" s="151"/>
    </row>
    <row r="100" spans="3:16" x14ac:dyDescent="0.5">
      <c r="C100" s="7"/>
      <c r="D100" s="134"/>
      <c r="E100" s="7"/>
      <c r="F100" s="7"/>
      <c r="G100" s="15" t="e">
        <f>+G83/G99</f>
        <v>#DIV/0!</v>
      </c>
      <c r="H100" s="7" t="s">
        <v>43</v>
      </c>
      <c r="I100" s="7"/>
      <c r="J100" s="7"/>
      <c r="K100" s="7"/>
      <c r="L100" s="273"/>
      <c r="M100" s="295"/>
      <c r="N100" s="295"/>
      <c r="O100" s="296"/>
      <c r="P100" s="4"/>
    </row>
    <row r="101" spans="3:16" x14ac:dyDescent="0.5">
      <c r="C101" s="7"/>
      <c r="D101" s="134"/>
      <c r="E101" s="7"/>
      <c r="F101" s="7"/>
      <c r="G101" s="1" t="e">
        <f>+G100/30</f>
        <v>#DIV/0!</v>
      </c>
      <c r="H101" s="7" t="s">
        <v>44</v>
      </c>
      <c r="I101" s="7"/>
      <c r="J101" s="7"/>
      <c r="K101" s="7"/>
      <c r="L101" s="273"/>
      <c r="M101" s="295"/>
      <c r="N101" s="295"/>
      <c r="O101" s="296"/>
      <c r="P101" s="4"/>
    </row>
    <row r="102" spans="3:16" x14ac:dyDescent="0.5">
      <c r="C102" s="7"/>
      <c r="D102" s="134"/>
      <c r="E102" s="7"/>
      <c r="F102" s="7"/>
      <c r="G102" s="1">
        <f>+Y60</f>
        <v>0</v>
      </c>
      <c r="H102" s="7" t="s">
        <v>60</v>
      </c>
      <c r="I102" s="7"/>
      <c r="J102" s="7"/>
      <c r="K102" s="7"/>
      <c r="L102" s="273"/>
      <c r="M102" s="295"/>
      <c r="N102" s="295"/>
      <c r="O102" s="296"/>
      <c r="P102" s="4"/>
    </row>
    <row r="103" spans="3:16" x14ac:dyDescent="0.5">
      <c r="C103" s="7"/>
      <c r="D103" s="134"/>
      <c r="E103" s="7"/>
      <c r="F103" s="55" t="s">
        <v>61</v>
      </c>
      <c r="G103" s="17"/>
      <c r="H103" s="7" t="s">
        <v>169</v>
      </c>
      <c r="I103" s="7"/>
      <c r="J103" s="7"/>
      <c r="K103" s="7"/>
      <c r="L103" s="273"/>
      <c r="M103" s="295"/>
      <c r="N103" s="295"/>
      <c r="O103" s="296"/>
      <c r="P103" s="4"/>
    </row>
    <row r="104" spans="3:16" x14ac:dyDescent="0.5">
      <c r="C104" s="7"/>
      <c r="D104" s="134"/>
      <c r="E104" s="7"/>
      <c r="F104" s="7"/>
      <c r="G104" s="26" t="e">
        <f>+T68</f>
        <v>#DIV/0!</v>
      </c>
      <c r="H104" s="7" t="s">
        <v>62</v>
      </c>
      <c r="I104" s="7"/>
      <c r="J104" s="7"/>
      <c r="K104" s="7"/>
      <c r="L104" s="273"/>
      <c r="M104" s="295"/>
      <c r="N104" s="295"/>
      <c r="O104" s="296"/>
      <c r="P104" s="4"/>
    </row>
    <row r="105" spans="3:16" ht="13.2" thickBot="1" x14ac:dyDescent="0.55000000000000004">
      <c r="C105" s="7"/>
      <c r="D105" s="135"/>
      <c r="E105" s="48"/>
      <c r="F105" s="48"/>
      <c r="G105" s="120"/>
      <c r="H105" s="48"/>
      <c r="I105" s="48"/>
      <c r="J105" s="48"/>
      <c r="K105" s="48"/>
      <c r="L105" s="273"/>
      <c r="M105" s="293"/>
      <c r="N105" s="293"/>
      <c r="O105" s="294"/>
      <c r="P105" s="4"/>
    </row>
    <row r="106" spans="3:16" ht="13.2" thickBot="1" x14ac:dyDescent="0.55000000000000004">
      <c r="C106" s="7"/>
      <c r="D106" s="30"/>
      <c r="E106" s="7"/>
      <c r="F106" s="30"/>
      <c r="G106" s="30"/>
      <c r="H106" s="7"/>
      <c r="I106" s="7"/>
      <c r="J106" s="7"/>
      <c r="K106" s="7"/>
      <c r="L106" s="273"/>
      <c r="M106" s="335"/>
      <c r="N106" s="335"/>
      <c r="O106" s="335"/>
      <c r="P106" s="4"/>
    </row>
    <row r="107" spans="3:16" ht="18.3" x14ac:dyDescent="0.7">
      <c r="C107" s="7"/>
      <c r="D107" s="138"/>
      <c r="E107" s="45"/>
      <c r="F107" s="128"/>
      <c r="G107" s="128"/>
      <c r="H107" s="45"/>
      <c r="I107" s="45"/>
      <c r="J107" s="45"/>
      <c r="K107" s="45"/>
      <c r="L107" s="273"/>
      <c r="M107" s="316" t="s">
        <v>185</v>
      </c>
      <c r="N107" s="316"/>
      <c r="O107" s="317"/>
      <c r="P107" s="4"/>
    </row>
    <row r="108" spans="3:16" ht="23.1" x14ac:dyDescent="0.85">
      <c r="C108" s="7"/>
      <c r="D108" s="142" t="s">
        <v>146</v>
      </c>
      <c r="E108" s="40" t="s">
        <v>8</v>
      </c>
      <c r="F108" s="124"/>
      <c r="G108" s="66">
        <f>+G59+G92</f>
        <v>0</v>
      </c>
      <c r="H108" s="254" t="s">
        <v>187</v>
      </c>
      <c r="I108" s="250" t="s">
        <v>184</v>
      </c>
      <c r="J108" s="7"/>
      <c r="K108" s="7"/>
      <c r="L108" s="273"/>
      <c r="M108" s="295"/>
      <c r="N108" s="295"/>
      <c r="O108" s="296"/>
      <c r="P108" s="4"/>
    </row>
    <row r="109" spans="3:16" x14ac:dyDescent="0.5">
      <c r="C109" s="7"/>
      <c r="D109" s="134"/>
      <c r="E109" s="7"/>
      <c r="F109" s="7"/>
      <c r="G109" s="66" t="e">
        <f>+G60+G93</f>
        <v>#DIV/0!</v>
      </c>
      <c r="H109" s="7" t="s">
        <v>38</v>
      </c>
      <c r="I109" s="7"/>
      <c r="J109" s="7"/>
      <c r="K109" s="7"/>
      <c r="L109" s="273"/>
      <c r="M109" s="295"/>
      <c r="N109" s="295"/>
      <c r="O109" s="296"/>
      <c r="P109" s="4"/>
    </row>
    <row r="110" spans="3:16" ht="13.2" thickBot="1" x14ac:dyDescent="0.55000000000000004">
      <c r="C110" s="7"/>
      <c r="D110" s="135"/>
      <c r="E110" s="48"/>
      <c r="F110" s="48"/>
      <c r="G110" s="129"/>
      <c r="H110" s="48"/>
      <c r="I110" s="48"/>
      <c r="J110" s="48"/>
      <c r="K110" s="48"/>
      <c r="L110" s="275"/>
      <c r="M110" s="293"/>
      <c r="N110" s="293"/>
      <c r="O110" s="294"/>
      <c r="P110" s="4"/>
    </row>
    <row r="111" spans="3:16" x14ac:dyDescent="0.5">
      <c r="C111" s="7"/>
      <c r="D111" s="29" t="s">
        <v>182</v>
      </c>
      <c r="E111" s="7"/>
      <c r="F111" s="7"/>
      <c r="G111" s="7" t="s">
        <v>183</v>
      </c>
      <c r="H111" s="7"/>
      <c r="I111" s="7" t="s">
        <v>200</v>
      </c>
      <c r="J111" s="7"/>
      <c r="K111" s="7"/>
      <c r="L111" s="7"/>
      <c r="M111" s="7"/>
      <c r="N111" s="7"/>
      <c r="P111" s="4"/>
    </row>
    <row r="112" spans="3:16" x14ac:dyDescent="0.5">
      <c r="C112" s="7"/>
      <c r="D112" s="29"/>
      <c r="E112" s="7"/>
      <c r="F112" s="7"/>
      <c r="G112" s="7"/>
      <c r="H112" s="7"/>
      <c r="I112" s="7"/>
      <c r="J112" s="7"/>
      <c r="K112" s="7"/>
      <c r="L112" s="7"/>
      <c r="M112" s="7"/>
      <c r="N112" s="7"/>
      <c r="P112" s="4"/>
    </row>
    <row r="113" spans="3:16" x14ac:dyDescent="0.5">
      <c r="D113" s="13"/>
      <c r="E113" s="30" t="s">
        <v>143</v>
      </c>
      <c r="P113" s="4"/>
    </row>
    <row r="114" spans="3:16" ht="18.3" x14ac:dyDescent="0.5">
      <c r="D114" s="130" t="s">
        <v>130</v>
      </c>
      <c r="E114" s="153"/>
      <c r="F114" s="334"/>
      <c r="G114" s="334"/>
      <c r="H114" s="334"/>
      <c r="I114" s="334"/>
      <c r="J114" s="334"/>
      <c r="K114" s="334"/>
      <c r="L114" s="334"/>
      <c r="M114" s="334"/>
      <c r="N114" s="112"/>
      <c r="P114" s="4"/>
    </row>
    <row r="115" spans="3:16" ht="18.3" x14ac:dyDescent="0.5">
      <c r="D115" s="130"/>
      <c r="E115" s="153"/>
      <c r="F115" s="334"/>
      <c r="G115" s="334"/>
      <c r="H115" s="334"/>
      <c r="I115" s="334"/>
      <c r="J115" s="334"/>
      <c r="K115" s="334"/>
      <c r="L115" s="334"/>
      <c r="M115" s="334"/>
      <c r="N115" s="112"/>
      <c r="P115" s="4"/>
    </row>
    <row r="116" spans="3:16" ht="27" customHeight="1" x14ac:dyDescent="0.5">
      <c r="D116" s="130" t="s">
        <v>129</v>
      </c>
      <c r="E116" s="149"/>
      <c r="F116" s="279"/>
      <c r="G116" s="279"/>
      <c r="H116" s="279"/>
      <c r="I116" s="279"/>
      <c r="J116" s="279"/>
      <c r="K116" s="279"/>
      <c r="L116" s="279"/>
      <c r="M116" s="279"/>
      <c r="N116" s="112"/>
      <c r="P116" s="4"/>
    </row>
    <row r="117" spans="3:16" ht="26.7" customHeight="1" x14ac:dyDescent="0.5">
      <c r="D117" s="130"/>
      <c r="E117" s="149"/>
      <c r="F117" s="279"/>
      <c r="G117" s="279"/>
      <c r="H117" s="279"/>
      <c r="I117" s="279"/>
      <c r="J117" s="279"/>
      <c r="K117" s="279"/>
      <c r="L117" s="279"/>
      <c r="M117" s="279"/>
      <c r="N117" s="112"/>
      <c r="P117" s="4"/>
    </row>
    <row r="118" spans="3:16" ht="40.9" customHeight="1" x14ac:dyDescent="0.5">
      <c r="D118" s="130"/>
      <c r="E118" s="149"/>
      <c r="F118" s="279"/>
      <c r="G118" s="279"/>
      <c r="H118" s="279"/>
      <c r="I118" s="279"/>
      <c r="J118" s="279"/>
      <c r="K118" s="279"/>
      <c r="L118" s="279"/>
      <c r="M118" s="279"/>
      <c r="N118" s="112"/>
      <c r="P118" s="4"/>
    </row>
    <row r="119" spans="3:16" ht="30.9" customHeight="1" x14ac:dyDescent="0.5">
      <c r="D119" s="130"/>
      <c r="E119" s="149"/>
      <c r="F119" s="279"/>
      <c r="G119" s="279"/>
      <c r="H119" s="279"/>
      <c r="I119" s="279"/>
      <c r="J119" s="279"/>
      <c r="K119" s="279"/>
      <c r="L119" s="279"/>
      <c r="M119" s="279"/>
      <c r="N119" s="112"/>
      <c r="P119" s="4"/>
    </row>
    <row r="120" spans="3:16" ht="18.3" x14ac:dyDescent="0.5">
      <c r="D120" s="130"/>
      <c r="E120" s="149"/>
      <c r="F120" s="279"/>
      <c r="G120" s="279"/>
      <c r="H120" s="279"/>
      <c r="I120" s="279"/>
      <c r="J120" s="279"/>
      <c r="K120" s="279"/>
      <c r="L120" s="279"/>
      <c r="M120" s="279"/>
      <c r="N120" s="112"/>
      <c r="P120" s="4"/>
    </row>
    <row r="121" spans="3:16" ht="31.9" customHeight="1" x14ac:dyDescent="0.5">
      <c r="D121" s="130"/>
      <c r="E121" s="149"/>
      <c r="F121" s="279"/>
      <c r="G121" s="279"/>
      <c r="H121" s="279"/>
      <c r="I121" s="279"/>
      <c r="J121" s="279"/>
      <c r="K121" s="279"/>
      <c r="L121" s="279"/>
      <c r="M121" s="279"/>
      <c r="N121" s="112"/>
      <c r="P121" s="4"/>
    </row>
    <row r="122" spans="3:16" ht="18.3" x14ac:dyDescent="0.5">
      <c r="D122" s="130" t="s">
        <v>127</v>
      </c>
      <c r="E122" s="154"/>
      <c r="F122" s="278"/>
      <c r="G122" s="278"/>
      <c r="H122" s="278"/>
      <c r="I122" s="278"/>
      <c r="J122" s="278"/>
      <c r="K122" s="278"/>
      <c r="L122" s="278"/>
      <c r="M122" s="278"/>
      <c r="N122" s="112"/>
      <c r="P122" s="4"/>
    </row>
    <row r="123" spans="3:16" ht="18.3" x14ac:dyDescent="0.5">
      <c r="C123" s="108"/>
      <c r="E123" s="154"/>
      <c r="F123" s="278"/>
      <c r="G123" s="278"/>
      <c r="H123" s="278"/>
      <c r="I123" s="278"/>
      <c r="J123" s="278"/>
      <c r="K123" s="278"/>
      <c r="L123" s="278"/>
      <c r="M123" s="278"/>
      <c r="N123" s="112"/>
      <c r="P123" s="4"/>
    </row>
    <row r="124" spans="3:16" ht="18.3" x14ac:dyDescent="0.5">
      <c r="C124" s="108"/>
      <c r="E124" s="154"/>
      <c r="F124" s="278"/>
      <c r="G124" s="278"/>
      <c r="H124" s="278"/>
      <c r="I124" s="278"/>
      <c r="J124" s="278"/>
      <c r="K124" s="278"/>
      <c r="L124" s="278"/>
      <c r="M124" s="278"/>
      <c r="N124" s="112"/>
      <c r="P124" s="4"/>
    </row>
    <row r="125" spans="3:16" ht="18.3" x14ac:dyDescent="0.5">
      <c r="C125" s="108"/>
      <c r="E125" s="154"/>
      <c r="F125" s="278"/>
      <c r="G125" s="278"/>
      <c r="H125" s="278"/>
      <c r="I125" s="278"/>
      <c r="J125" s="278"/>
      <c r="K125" s="278"/>
      <c r="L125" s="278"/>
      <c r="M125" s="278"/>
      <c r="N125" s="112"/>
      <c r="P125" s="4"/>
    </row>
    <row r="126" spans="3:16" ht="18.3" x14ac:dyDescent="0.5">
      <c r="C126" s="108"/>
      <c r="E126" s="154"/>
      <c r="F126" s="278"/>
      <c r="G126" s="278"/>
      <c r="H126" s="278"/>
      <c r="I126" s="278"/>
      <c r="J126" s="278"/>
      <c r="K126" s="278"/>
      <c r="L126" s="278"/>
      <c r="M126" s="278"/>
      <c r="N126" s="112"/>
      <c r="P126" s="4"/>
    </row>
    <row r="127" spans="3:16" ht="18.3" x14ac:dyDescent="0.5">
      <c r="C127" s="108"/>
      <c r="E127" s="154"/>
      <c r="F127" s="278"/>
      <c r="G127" s="278"/>
      <c r="H127" s="278"/>
      <c r="I127" s="278"/>
      <c r="J127" s="278"/>
      <c r="K127" s="278"/>
      <c r="L127" s="278"/>
      <c r="M127" s="278"/>
      <c r="N127" s="112"/>
      <c r="P127" s="4"/>
    </row>
    <row r="128" spans="3:16" ht="28.2" customHeight="1" x14ac:dyDescent="0.5">
      <c r="C128" s="108"/>
      <c r="E128" s="280" t="s">
        <v>145</v>
      </c>
      <c r="F128" s="280"/>
      <c r="G128" s="280"/>
      <c r="H128" s="280"/>
      <c r="I128" s="280"/>
      <c r="J128" s="280"/>
      <c r="K128" s="280"/>
      <c r="L128" s="280"/>
      <c r="M128" s="280"/>
      <c r="N128" s="109"/>
      <c r="P128" s="4"/>
    </row>
    <row r="129" spans="2:80" s="139" customFormat="1" x14ac:dyDescent="0.5">
      <c r="B129" s="140"/>
      <c r="D129" s="141"/>
      <c r="L129" s="4"/>
      <c r="O129" s="140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BC129" s="222"/>
      <c r="BD129" s="222"/>
      <c r="BE129" s="222"/>
      <c r="BF129" s="222"/>
      <c r="BG129" s="222"/>
      <c r="BH129" s="222"/>
      <c r="BI129" s="222"/>
      <c r="BJ129" s="222"/>
      <c r="BK129" s="222"/>
      <c r="BL129" s="222"/>
      <c r="BM129" s="222"/>
      <c r="BN129" s="222"/>
      <c r="BO129" s="222"/>
      <c r="BP129" s="222"/>
      <c r="BQ129" s="222"/>
      <c r="BR129" s="222"/>
      <c r="BS129" s="222"/>
      <c r="BT129" s="222"/>
      <c r="BU129" s="222"/>
      <c r="BV129" s="222"/>
      <c r="BW129" s="222"/>
      <c r="BX129" s="222"/>
      <c r="BY129" s="222"/>
      <c r="BZ129" s="222"/>
      <c r="CA129" s="222"/>
      <c r="CB129" s="222"/>
    </row>
    <row r="130" spans="2:80" s="139" customFormat="1" x14ac:dyDescent="0.5">
      <c r="B130" s="140"/>
      <c r="D130" s="141"/>
      <c r="L130" s="4"/>
      <c r="O130" s="140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BC130" s="222"/>
      <c r="BD130" s="222"/>
      <c r="BE130" s="222"/>
      <c r="BF130" s="222"/>
      <c r="BG130" s="222"/>
      <c r="BH130" s="222"/>
      <c r="BI130" s="222"/>
      <c r="BJ130" s="222"/>
      <c r="BK130" s="222"/>
      <c r="BL130" s="222"/>
      <c r="BM130" s="222"/>
      <c r="BN130" s="222"/>
      <c r="BO130" s="222"/>
      <c r="BP130" s="222"/>
      <c r="BQ130" s="222"/>
      <c r="BR130" s="222"/>
      <c r="BS130" s="222"/>
      <c r="BT130" s="222"/>
      <c r="BU130" s="222"/>
      <c r="BV130" s="222"/>
      <c r="BW130" s="222"/>
      <c r="BX130" s="222"/>
      <c r="BY130" s="222"/>
      <c r="BZ130" s="222"/>
      <c r="CA130" s="222"/>
      <c r="CB130" s="222"/>
    </row>
    <row r="131" spans="2:80" s="139" customFormat="1" x14ac:dyDescent="0.5">
      <c r="B131" s="140"/>
      <c r="D131" s="141"/>
      <c r="L131" s="4"/>
      <c r="O131" s="140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BC131" s="222"/>
      <c r="BD131" s="222"/>
      <c r="BE131" s="222"/>
      <c r="BF131" s="222"/>
      <c r="BG131" s="222"/>
      <c r="BH131" s="222"/>
      <c r="BI131" s="222"/>
      <c r="BJ131" s="222"/>
      <c r="BK131" s="222"/>
      <c r="BL131" s="222"/>
      <c r="BM131" s="222"/>
      <c r="BN131" s="222"/>
      <c r="BO131" s="222"/>
      <c r="BP131" s="222"/>
      <c r="BQ131" s="222"/>
      <c r="BR131" s="222"/>
      <c r="BS131" s="222"/>
      <c r="BT131" s="222"/>
      <c r="BU131" s="222"/>
      <c r="BV131" s="222"/>
      <c r="BW131" s="222"/>
      <c r="BX131" s="222"/>
      <c r="BY131" s="222"/>
      <c r="BZ131" s="222"/>
      <c r="CA131" s="222"/>
      <c r="CB131" s="222"/>
    </row>
    <row r="132" spans="2:80" s="139" customFormat="1" x14ac:dyDescent="0.5">
      <c r="B132" s="140"/>
      <c r="D132" s="141"/>
      <c r="L132" s="4"/>
      <c r="O132" s="140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BC132" s="222"/>
      <c r="BD132" s="222"/>
      <c r="BE132" s="222"/>
      <c r="BF132" s="222"/>
      <c r="BG132" s="222"/>
      <c r="BH132" s="222"/>
      <c r="BI132" s="222"/>
      <c r="BJ132" s="222"/>
      <c r="BK132" s="222"/>
      <c r="BL132" s="222"/>
      <c r="BM132" s="222"/>
      <c r="BN132" s="222"/>
      <c r="BO132" s="222"/>
      <c r="BP132" s="222"/>
      <c r="BQ132" s="222"/>
      <c r="BR132" s="222"/>
      <c r="BS132" s="222"/>
      <c r="BT132" s="222"/>
      <c r="BU132" s="222"/>
      <c r="BV132" s="222"/>
      <c r="BW132" s="222"/>
      <c r="BX132" s="222"/>
      <c r="BY132" s="222"/>
      <c r="BZ132" s="222"/>
      <c r="CA132" s="222"/>
      <c r="CB132" s="222"/>
    </row>
    <row r="133" spans="2:80" s="139" customFormat="1" x14ac:dyDescent="0.5">
      <c r="B133" s="140"/>
      <c r="D133" s="141"/>
      <c r="L133" s="4"/>
      <c r="O133" s="14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BC133" s="222"/>
      <c r="BD133" s="222"/>
      <c r="BE133" s="222"/>
      <c r="BF133" s="222"/>
      <c r="BG133" s="222"/>
      <c r="BH133" s="222"/>
      <c r="BI133" s="222"/>
      <c r="BJ133" s="222"/>
      <c r="BK133" s="222"/>
      <c r="BL133" s="222"/>
      <c r="BM133" s="222"/>
      <c r="BN133" s="222"/>
      <c r="BO133" s="222"/>
      <c r="BP133" s="222"/>
      <c r="BQ133" s="222"/>
      <c r="BR133" s="222"/>
      <c r="BS133" s="222"/>
      <c r="BT133" s="222"/>
      <c r="BU133" s="222"/>
      <c r="BV133" s="222"/>
      <c r="BW133" s="222"/>
      <c r="BX133" s="222"/>
      <c r="BY133" s="222"/>
      <c r="BZ133" s="222"/>
      <c r="CA133" s="222"/>
      <c r="CB133" s="222"/>
    </row>
    <row r="134" spans="2:80" s="139" customFormat="1" x14ac:dyDescent="0.5">
      <c r="B134" s="140"/>
      <c r="D134" s="141"/>
      <c r="L134" s="4"/>
      <c r="O134" s="140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BC134" s="222"/>
      <c r="BD134" s="222"/>
      <c r="BE134" s="222"/>
      <c r="BF134" s="222"/>
      <c r="BG134" s="222"/>
      <c r="BH134" s="222"/>
      <c r="BI134" s="222"/>
      <c r="BJ134" s="222"/>
      <c r="BK134" s="222"/>
      <c r="BL134" s="222"/>
      <c r="BM134" s="222"/>
      <c r="BN134" s="222"/>
      <c r="BO134" s="222"/>
      <c r="BP134" s="222"/>
      <c r="BQ134" s="222"/>
      <c r="BR134" s="222"/>
      <c r="BS134" s="222"/>
      <c r="BT134" s="222"/>
      <c r="BU134" s="222"/>
      <c r="BV134" s="222"/>
      <c r="BW134" s="222"/>
      <c r="BX134" s="222"/>
      <c r="BY134" s="222"/>
      <c r="BZ134" s="222"/>
      <c r="CA134" s="222"/>
      <c r="CB134" s="222"/>
    </row>
    <row r="135" spans="2:80" s="139" customFormat="1" x14ac:dyDescent="0.5">
      <c r="B135" s="140"/>
      <c r="D135" s="141"/>
      <c r="L135" s="4"/>
      <c r="O135" s="140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BC135" s="222"/>
      <c r="BD135" s="222"/>
      <c r="BE135" s="222"/>
      <c r="BF135" s="222"/>
      <c r="BG135" s="222"/>
      <c r="BH135" s="222"/>
      <c r="BI135" s="222"/>
      <c r="BJ135" s="222"/>
      <c r="BK135" s="222"/>
      <c r="BL135" s="222"/>
      <c r="BM135" s="222"/>
      <c r="BN135" s="222"/>
      <c r="BO135" s="222"/>
      <c r="BP135" s="222"/>
      <c r="BQ135" s="222"/>
      <c r="BR135" s="222"/>
      <c r="BS135" s="222"/>
      <c r="BT135" s="222"/>
      <c r="BU135" s="222"/>
      <c r="BV135" s="222"/>
      <c r="BW135" s="222"/>
      <c r="BX135" s="222"/>
      <c r="BY135" s="222"/>
      <c r="BZ135" s="222"/>
      <c r="CA135" s="222"/>
      <c r="CB135" s="222"/>
    </row>
    <row r="136" spans="2:80" s="139" customFormat="1" x14ac:dyDescent="0.5">
      <c r="B136" s="140"/>
      <c r="D136" s="141"/>
      <c r="L136" s="4"/>
      <c r="O136" s="140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BC136" s="222"/>
      <c r="BD136" s="222"/>
      <c r="BE136" s="222"/>
      <c r="BF136" s="222"/>
      <c r="BG136" s="222"/>
      <c r="BH136" s="222"/>
      <c r="BI136" s="222"/>
      <c r="BJ136" s="222"/>
      <c r="BK136" s="222"/>
      <c r="BL136" s="222"/>
      <c r="BM136" s="222"/>
      <c r="BN136" s="222"/>
      <c r="BO136" s="222"/>
      <c r="BP136" s="222"/>
      <c r="BQ136" s="222"/>
      <c r="BR136" s="222"/>
      <c r="BS136" s="222"/>
      <c r="BT136" s="222"/>
      <c r="BU136" s="222"/>
      <c r="BV136" s="222"/>
      <c r="BW136" s="222"/>
      <c r="BX136" s="222"/>
      <c r="BY136" s="222"/>
      <c r="BZ136" s="222"/>
      <c r="CA136" s="222"/>
      <c r="CB136" s="222"/>
    </row>
    <row r="137" spans="2:80" s="139" customFormat="1" x14ac:dyDescent="0.5">
      <c r="B137" s="140"/>
      <c r="D137" s="141"/>
      <c r="L137" s="4"/>
      <c r="O137" s="140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BC137" s="222"/>
      <c r="BD137" s="222"/>
      <c r="BE137" s="222"/>
      <c r="BF137" s="222"/>
      <c r="BG137" s="222"/>
      <c r="BH137" s="222"/>
      <c r="BI137" s="222"/>
      <c r="BJ137" s="222"/>
      <c r="BK137" s="222"/>
      <c r="BL137" s="222"/>
      <c r="BM137" s="222"/>
      <c r="BN137" s="222"/>
      <c r="BO137" s="222"/>
      <c r="BP137" s="222"/>
      <c r="BQ137" s="222"/>
      <c r="BR137" s="222"/>
      <c r="BS137" s="222"/>
      <c r="BT137" s="222"/>
      <c r="BU137" s="222"/>
      <c r="BV137" s="222"/>
      <c r="BW137" s="222"/>
      <c r="BX137" s="222"/>
      <c r="BY137" s="222"/>
      <c r="BZ137" s="222"/>
      <c r="CA137" s="222"/>
      <c r="CB137" s="222"/>
    </row>
    <row r="138" spans="2:80" s="139" customFormat="1" x14ac:dyDescent="0.5">
      <c r="B138" s="140"/>
      <c r="D138" s="141"/>
      <c r="L138" s="4"/>
      <c r="O138" s="140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BC138" s="222"/>
      <c r="BD138" s="222"/>
      <c r="BE138" s="222"/>
      <c r="BF138" s="222"/>
      <c r="BG138" s="222"/>
      <c r="BH138" s="222"/>
      <c r="BI138" s="222"/>
      <c r="BJ138" s="222"/>
      <c r="BK138" s="222"/>
      <c r="BL138" s="222"/>
      <c r="BM138" s="222"/>
      <c r="BN138" s="222"/>
      <c r="BO138" s="222"/>
      <c r="BP138" s="222"/>
      <c r="BQ138" s="222"/>
      <c r="BR138" s="222"/>
      <c r="BS138" s="222"/>
      <c r="BT138" s="222"/>
      <c r="BU138" s="222"/>
      <c r="BV138" s="222"/>
      <c r="BW138" s="222"/>
      <c r="BX138" s="222"/>
      <c r="BY138" s="222"/>
      <c r="BZ138" s="222"/>
      <c r="CA138" s="222"/>
      <c r="CB138" s="222"/>
    </row>
    <row r="139" spans="2:80" s="139" customFormat="1" x14ac:dyDescent="0.5">
      <c r="B139" s="140"/>
      <c r="D139" s="141"/>
      <c r="L139" s="4"/>
      <c r="O139" s="140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BC139" s="222"/>
      <c r="BD139" s="222"/>
      <c r="BE139" s="222"/>
      <c r="BF139" s="222"/>
      <c r="BG139" s="222"/>
      <c r="BH139" s="222"/>
      <c r="BI139" s="222"/>
      <c r="BJ139" s="222"/>
      <c r="BK139" s="222"/>
      <c r="BL139" s="222"/>
      <c r="BM139" s="222"/>
      <c r="BN139" s="222"/>
      <c r="BO139" s="222"/>
      <c r="BP139" s="222"/>
      <c r="BQ139" s="222"/>
      <c r="BR139" s="222"/>
      <c r="BS139" s="222"/>
      <c r="BT139" s="222"/>
      <c r="BU139" s="222"/>
      <c r="BV139" s="222"/>
      <c r="BW139" s="222"/>
      <c r="BX139" s="222"/>
      <c r="BY139" s="222"/>
      <c r="BZ139" s="222"/>
      <c r="CA139" s="222"/>
      <c r="CB139" s="222"/>
    </row>
    <row r="140" spans="2:80" s="139" customFormat="1" x14ac:dyDescent="0.5">
      <c r="B140" s="140"/>
      <c r="D140" s="141"/>
      <c r="L140" s="4"/>
      <c r="O140" s="140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BC140" s="222"/>
      <c r="BD140" s="222"/>
      <c r="BE140" s="222"/>
      <c r="BF140" s="222"/>
      <c r="BG140" s="222"/>
      <c r="BH140" s="222"/>
      <c r="BI140" s="222"/>
      <c r="BJ140" s="222"/>
      <c r="BK140" s="222"/>
      <c r="BL140" s="222"/>
      <c r="BM140" s="222"/>
      <c r="BN140" s="222"/>
      <c r="BO140" s="222"/>
      <c r="BP140" s="222"/>
      <c r="BQ140" s="222"/>
      <c r="BR140" s="222"/>
      <c r="BS140" s="222"/>
      <c r="BT140" s="222"/>
      <c r="BU140" s="222"/>
      <c r="BV140" s="222"/>
      <c r="BW140" s="222"/>
      <c r="BX140" s="222"/>
      <c r="BY140" s="222"/>
      <c r="BZ140" s="222"/>
      <c r="CA140" s="222"/>
      <c r="CB140" s="222"/>
    </row>
    <row r="141" spans="2:80" s="139" customFormat="1" x14ac:dyDescent="0.5">
      <c r="B141" s="140"/>
      <c r="D141" s="141"/>
      <c r="L141" s="4"/>
      <c r="O141" s="140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BC141" s="222"/>
      <c r="BD141" s="222"/>
      <c r="BE141" s="222"/>
      <c r="BF141" s="222"/>
      <c r="BG141" s="222"/>
      <c r="BH141" s="222"/>
      <c r="BI141" s="222"/>
      <c r="BJ141" s="222"/>
      <c r="BK141" s="222"/>
      <c r="BL141" s="222"/>
      <c r="BM141" s="222"/>
      <c r="BN141" s="222"/>
      <c r="BO141" s="222"/>
      <c r="BP141" s="222"/>
      <c r="BQ141" s="222"/>
      <c r="BR141" s="222"/>
      <c r="BS141" s="222"/>
      <c r="BT141" s="222"/>
      <c r="BU141" s="222"/>
      <c r="BV141" s="222"/>
      <c r="BW141" s="222"/>
      <c r="BX141" s="222"/>
      <c r="BY141" s="222"/>
      <c r="BZ141" s="222"/>
      <c r="CA141" s="222"/>
      <c r="CB141" s="222"/>
    </row>
    <row r="142" spans="2:80" s="139" customFormat="1" x14ac:dyDescent="0.5">
      <c r="B142" s="140"/>
      <c r="D142" s="141"/>
      <c r="L142" s="4"/>
      <c r="O142" s="140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BC142" s="222"/>
      <c r="BD142" s="222"/>
      <c r="BE142" s="222"/>
      <c r="BF142" s="222"/>
      <c r="BG142" s="222"/>
      <c r="BH142" s="222"/>
      <c r="BI142" s="222"/>
      <c r="BJ142" s="222"/>
      <c r="BK142" s="222"/>
      <c r="BL142" s="222"/>
      <c r="BM142" s="222"/>
      <c r="BN142" s="222"/>
      <c r="BO142" s="222"/>
      <c r="BP142" s="222"/>
      <c r="BQ142" s="222"/>
      <c r="BR142" s="222"/>
      <c r="BS142" s="222"/>
      <c r="BT142" s="222"/>
      <c r="BU142" s="222"/>
      <c r="BV142" s="222"/>
      <c r="BW142" s="222"/>
      <c r="BX142" s="222"/>
      <c r="BY142" s="222"/>
      <c r="BZ142" s="222"/>
      <c r="CA142" s="222"/>
      <c r="CB142" s="222"/>
    </row>
    <row r="143" spans="2:80" s="139" customFormat="1" x14ac:dyDescent="0.5">
      <c r="B143" s="140"/>
      <c r="D143" s="141"/>
      <c r="L143" s="4"/>
      <c r="O143" s="140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BC143" s="222"/>
      <c r="BD143" s="222"/>
      <c r="BE143" s="222"/>
      <c r="BF143" s="222"/>
      <c r="BG143" s="222"/>
      <c r="BH143" s="222"/>
      <c r="BI143" s="222"/>
      <c r="BJ143" s="222"/>
      <c r="BK143" s="222"/>
      <c r="BL143" s="222"/>
      <c r="BM143" s="222"/>
      <c r="BN143" s="222"/>
      <c r="BO143" s="222"/>
      <c r="BP143" s="222"/>
      <c r="BQ143" s="222"/>
      <c r="BR143" s="222"/>
      <c r="BS143" s="222"/>
      <c r="BT143" s="222"/>
      <c r="BU143" s="222"/>
      <c r="BV143" s="222"/>
      <c r="BW143" s="222"/>
      <c r="BX143" s="222"/>
      <c r="BY143" s="222"/>
      <c r="BZ143" s="222"/>
      <c r="CA143" s="222"/>
      <c r="CB143" s="222"/>
    </row>
    <row r="144" spans="2:80" s="139" customFormat="1" x14ac:dyDescent="0.5">
      <c r="B144" s="140"/>
      <c r="D144" s="141"/>
      <c r="L144" s="4"/>
      <c r="O144" s="140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BC144" s="222"/>
      <c r="BD144" s="222"/>
      <c r="BE144" s="222"/>
      <c r="BF144" s="222"/>
      <c r="BG144" s="222"/>
      <c r="BH144" s="222"/>
      <c r="BI144" s="222"/>
      <c r="BJ144" s="222"/>
      <c r="BK144" s="222"/>
      <c r="BL144" s="222"/>
      <c r="BM144" s="222"/>
      <c r="BN144" s="222"/>
      <c r="BO144" s="222"/>
      <c r="BP144" s="222"/>
      <c r="BQ144" s="222"/>
      <c r="BR144" s="222"/>
      <c r="BS144" s="222"/>
      <c r="BT144" s="222"/>
      <c r="BU144" s="222"/>
      <c r="BV144" s="222"/>
      <c r="BW144" s="222"/>
      <c r="BX144" s="222"/>
      <c r="BY144" s="222"/>
      <c r="BZ144" s="222"/>
      <c r="CA144" s="222"/>
      <c r="CB144" s="222"/>
    </row>
    <row r="145" spans="2:80" s="139" customFormat="1" x14ac:dyDescent="0.5">
      <c r="B145" s="140"/>
      <c r="D145" s="141"/>
      <c r="L145" s="4"/>
      <c r="O145" s="140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BC145" s="222"/>
      <c r="BD145" s="222"/>
      <c r="BE145" s="222"/>
      <c r="BF145" s="222"/>
      <c r="BG145" s="222"/>
      <c r="BH145" s="222"/>
      <c r="BI145" s="222"/>
      <c r="BJ145" s="222"/>
      <c r="BK145" s="222"/>
      <c r="BL145" s="222"/>
      <c r="BM145" s="222"/>
      <c r="BN145" s="222"/>
      <c r="BO145" s="222"/>
      <c r="BP145" s="222"/>
      <c r="BQ145" s="222"/>
      <c r="BR145" s="222"/>
      <c r="BS145" s="222"/>
      <c r="BT145" s="222"/>
      <c r="BU145" s="222"/>
      <c r="BV145" s="222"/>
      <c r="BW145" s="222"/>
      <c r="BX145" s="222"/>
      <c r="BY145" s="222"/>
      <c r="BZ145" s="222"/>
      <c r="CA145" s="222"/>
      <c r="CB145" s="222"/>
    </row>
    <row r="146" spans="2:80" s="139" customFormat="1" x14ac:dyDescent="0.5">
      <c r="B146" s="140"/>
      <c r="D146" s="141"/>
      <c r="L146" s="4"/>
      <c r="O146" s="140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2"/>
    </row>
    <row r="147" spans="2:80" s="139" customFormat="1" x14ac:dyDescent="0.5">
      <c r="B147" s="140"/>
      <c r="D147" s="141"/>
      <c r="L147" s="4"/>
      <c r="O147" s="140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BC147" s="222"/>
      <c r="BD147" s="222"/>
      <c r="BE147" s="222"/>
      <c r="BF147" s="222"/>
      <c r="BG147" s="222"/>
      <c r="BH147" s="222"/>
      <c r="BI147" s="222"/>
      <c r="BJ147" s="222"/>
      <c r="BK147" s="222"/>
      <c r="BL147" s="222"/>
      <c r="BM147" s="222"/>
      <c r="BN147" s="222"/>
      <c r="BO147" s="222"/>
      <c r="BP147" s="222"/>
      <c r="BQ147" s="222"/>
      <c r="BR147" s="222"/>
      <c r="BS147" s="222"/>
      <c r="BT147" s="222"/>
      <c r="BU147" s="222"/>
      <c r="BV147" s="222"/>
      <c r="BW147" s="222"/>
      <c r="BX147" s="222"/>
      <c r="BY147" s="222"/>
      <c r="BZ147" s="222"/>
      <c r="CA147" s="222"/>
      <c r="CB147" s="222"/>
    </row>
    <row r="148" spans="2:80" s="139" customFormat="1" x14ac:dyDescent="0.5">
      <c r="B148" s="140"/>
      <c r="D148" s="141"/>
      <c r="L148" s="4"/>
      <c r="O148" s="140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BC148" s="222"/>
      <c r="BD148" s="222"/>
      <c r="BE148" s="222"/>
      <c r="BF148" s="222"/>
      <c r="BG148" s="222"/>
      <c r="BH148" s="222"/>
      <c r="BI148" s="222"/>
      <c r="BJ148" s="222"/>
      <c r="BK148" s="222"/>
      <c r="BL148" s="222"/>
      <c r="BM148" s="222"/>
      <c r="BN148" s="222"/>
      <c r="BO148" s="222"/>
      <c r="BP148" s="222"/>
      <c r="BQ148" s="222"/>
      <c r="BR148" s="222"/>
      <c r="BS148" s="222"/>
      <c r="BT148" s="222"/>
      <c r="BU148" s="222"/>
      <c r="BV148" s="222"/>
      <c r="BW148" s="222"/>
      <c r="BX148" s="222"/>
      <c r="BY148" s="222"/>
      <c r="BZ148" s="222"/>
      <c r="CA148" s="222"/>
      <c r="CB148" s="222"/>
    </row>
    <row r="149" spans="2:80" s="139" customFormat="1" x14ac:dyDescent="0.5">
      <c r="B149" s="140"/>
      <c r="D149" s="141"/>
      <c r="L149" s="4"/>
      <c r="O149" s="140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BC149" s="222"/>
      <c r="BD149" s="222"/>
      <c r="BE149" s="222"/>
      <c r="BF149" s="222"/>
      <c r="BG149" s="222"/>
      <c r="BH149" s="222"/>
      <c r="BI149" s="222"/>
      <c r="BJ149" s="222"/>
      <c r="BK149" s="222"/>
      <c r="BL149" s="222"/>
      <c r="BM149" s="222"/>
      <c r="BN149" s="222"/>
      <c r="BO149" s="222"/>
      <c r="BP149" s="222"/>
      <c r="BQ149" s="222"/>
      <c r="BR149" s="222"/>
      <c r="BS149" s="222"/>
      <c r="BT149" s="222"/>
      <c r="BU149" s="222"/>
      <c r="BV149" s="222"/>
      <c r="BW149" s="222"/>
      <c r="BX149" s="222"/>
      <c r="BY149" s="222"/>
      <c r="BZ149" s="222"/>
      <c r="CA149" s="222"/>
      <c r="CB149" s="222"/>
    </row>
    <row r="150" spans="2:80" s="139" customFormat="1" x14ac:dyDescent="0.5">
      <c r="B150" s="140"/>
      <c r="D150" s="141"/>
      <c r="L150" s="4"/>
      <c r="O150" s="140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BC150" s="222"/>
      <c r="BD150" s="222"/>
      <c r="BE150" s="222"/>
      <c r="BF150" s="222"/>
      <c r="BG150" s="222"/>
      <c r="BH150" s="222"/>
      <c r="BI150" s="222"/>
      <c r="BJ150" s="222"/>
      <c r="BK150" s="222"/>
      <c r="BL150" s="222"/>
      <c r="BM150" s="222"/>
      <c r="BN150" s="222"/>
      <c r="BO150" s="222"/>
      <c r="BP150" s="222"/>
      <c r="BQ150" s="222"/>
      <c r="BR150" s="222"/>
      <c r="BS150" s="222"/>
      <c r="BT150" s="222"/>
      <c r="BU150" s="222"/>
      <c r="BV150" s="222"/>
      <c r="BW150" s="222"/>
      <c r="BX150" s="222"/>
      <c r="BY150" s="222"/>
      <c r="BZ150" s="222"/>
      <c r="CA150" s="222"/>
      <c r="CB150" s="222"/>
    </row>
    <row r="151" spans="2:80" s="139" customFormat="1" x14ac:dyDescent="0.5">
      <c r="B151" s="140"/>
      <c r="D151" s="141"/>
      <c r="L151" s="4"/>
      <c r="O151" s="140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</row>
    <row r="152" spans="2:80" s="139" customFormat="1" x14ac:dyDescent="0.5">
      <c r="B152" s="140"/>
      <c r="D152" s="141"/>
      <c r="L152" s="4"/>
      <c r="O152" s="140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BC152" s="222"/>
      <c r="BD152" s="222"/>
      <c r="BE152" s="222"/>
      <c r="BF152" s="222"/>
      <c r="BG152" s="222"/>
      <c r="BH152" s="222"/>
      <c r="BI152" s="222"/>
      <c r="BJ152" s="222"/>
      <c r="BK152" s="222"/>
      <c r="BL152" s="222"/>
      <c r="BM152" s="222"/>
      <c r="BN152" s="222"/>
      <c r="BO152" s="222"/>
      <c r="BP152" s="222"/>
      <c r="BQ152" s="222"/>
      <c r="BR152" s="222"/>
      <c r="BS152" s="222"/>
      <c r="BT152" s="222"/>
      <c r="BU152" s="222"/>
      <c r="BV152" s="222"/>
      <c r="BW152" s="222"/>
      <c r="BX152" s="222"/>
      <c r="BY152" s="222"/>
      <c r="BZ152" s="222"/>
      <c r="CA152" s="222"/>
      <c r="CB152" s="222"/>
    </row>
    <row r="153" spans="2:80" s="139" customFormat="1" x14ac:dyDescent="0.5">
      <c r="B153" s="140"/>
      <c r="D153" s="141"/>
      <c r="L153" s="4"/>
      <c r="O153" s="140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BC153" s="222"/>
      <c r="BD153" s="222"/>
      <c r="BE153" s="222"/>
      <c r="BF153" s="222"/>
      <c r="BG153" s="222"/>
      <c r="BH153" s="222"/>
      <c r="BI153" s="222"/>
      <c r="BJ153" s="222"/>
      <c r="BK153" s="222"/>
      <c r="BL153" s="222"/>
      <c r="BM153" s="222"/>
      <c r="BN153" s="222"/>
      <c r="BO153" s="222"/>
      <c r="BP153" s="222"/>
      <c r="BQ153" s="222"/>
      <c r="BR153" s="222"/>
      <c r="BS153" s="222"/>
      <c r="BT153" s="222"/>
      <c r="BU153" s="222"/>
      <c r="BV153" s="222"/>
      <c r="BW153" s="222"/>
      <c r="BX153" s="222"/>
      <c r="BY153" s="222"/>
      <c r="BZ153" s="222"/>
      <c r="CA153" s="222"/>
      <c r="CB153" s="222"/>
    </row>
    <row r="154" spans="2:80" s="139" customFormat="1" x14ac:dyDescent="0.5">
      <c r="B154" s="140"/>
      <c r="D154" s="141"/>
      <c r="L154" s="4"/>
      <c r="O154" s="140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BC154" s="222"/>
      <c r="BD154" s="222"/>
      <c r="BE154" s="222"/>
      <c r="BF154" s="222"/>
      <c r="BG154" s="222"/>
      <c r="BH154" s="222"/>
      <c r="BI154" s="222"/>
      <c r="BJ154" s="222"/>
      <c r="BK154" s="222"/>
      <c r="BL154" s="222"/>
      <c r="BM154" s="222"/>
      <c r="BN154" s="222"/>
      <c r="BO154" s="222"/>
      <c r="BP154" s="222"/>
      <c r="BQ154" s="222"/>
      <c r="BR154" s="222"/>
      <c r="BS154" s="222"/>
      <c r="BT154" s="222"/>
      <c r="BU154" s="222"/>
      <c r="BV154" s="222"/>
      <c r="BW154" s="222"/>
      <c r="BX154" s="222"/>
      <c r="BY154" s="222"/>
      <c r="BZ154" s="222"/>
      <c r="CA154" s="222"/>
      <c r="CB154" s="222"/>
    </row>
    <row r="155" spans="2:80" s="139" customFormat="1" x14ac:dyDescent="0.5">
      <c r="B155" s="140"/>
      <c r="D155" s="141"/>
      <c r="L155" s="4"/>
      <c r="O155" s="140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BC155" s="222"/>
      <c r="BD155" s="222"/>
      <c r="BE155" s="222"/>
      <c r="BF155" s="222"/>
      <c r="BG155" s="222"/>
      <c r="BH155" s="222"/>
      <c r="BI155" s="222"/>
      <c r="BJ155" s="222"/>
      <c r="BK155" s="222"/>
      <c r="BL155" s="222"/>
      <c r="BM155" s="222"/>
      <c r="BN155" s="222"/>
      <c r="BO155" s="222"/>
      <c r="BP155" s="222"/>
      <c r="BQ155" s="222"/>
      <c r="BR155" s="222"/>
      <c r="BS155" s="222"/>
      <c r="BT155" s="222"/>
      <c r="BU155" s="222"/>
      <c r="BV155" s="222"/>
      <c r="BW155" s="222"/>
      <c r="BX155" s="222"/>
      <c r="BY155" s="222"/>
      <c r="BZ155" s="222"/>
      <c r="CA155" s="222"/>
      <c r="CB155" s="222"/>
    </row>
    <row r="156" spans="2:80" s="139" customFormat="1" x14ac:dyDescent="0.5">
      <c r="B156" s="140"/>
      <c r="D156" s="141"/>
      <c r="L156" s="4"/>
      <c r="O156" s="140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BC156" s="222"/>
      <c r="BD156" s="222"/>
      <c r="BE156" s="222"/>
      <c r="BF156" s="222"/>
      <c r="BG156" s="222"/>
      <c r="BH156" s="222"/>
      <c r="BI156" s="222"/>
      <c r="BJ156" s="222"/>
      <c r="BK156" s="222"/>
      <c r="BL156" s="222"/>
      <c r="BM156" s="222"/>
      <c r="BN156" s="222"/>
      <c r="BO156" s="222"/>
      <c r="BP156" s="222"/>
      <c r="BQ156" s="222"/>
      <c r="BR156" s="222"/>
      <c r="BS156" s="222"/>
      <c r="BT156" s="222"/>
      <c r="BU156" s="222"/>
      <c r="BV156" s="222"/>
      <c r="BW156" s="222"/>
      <c r="BX156" s="222"/>
      <c r="BY156" s="222"/>
      <c r="BZ156" s="222"/>
      <c r="CA156" s="222"/>
      <c r="CB156" s="222"/>
    </row>
    <row r="157" spans="2:80" s="139" customFormat="1" x14ac:dyDescent="0.5">
      <c r="B157" s="140"/>
      <c r="D157" s="141"/>
      <c r="L157" s="4"/>
      <c r="O157" s="140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BC157" s="222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2"/>
      <c r="BV157" s="222"/>
      <c r="BW157" s="222"/>
      <c r="BX157" s="222"/>
      <c r="BY157" s="222"/>
      <c r="BZ157" s="222"/>
      <c r="CA157" s="222"/>
      <c r="CB157" s="222"/>
    </row>
    <row r="158" spans="2:80" s="139" customFormat="1" x14ac:dyDescent="0.5">
      <c r="B158" s="140"/>
      <c r="D158" s="141"/>
      <c r="L158" s="4"/>
      <c r="O158" s="140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BC158" s="222"/>
      <c r="BD158" s="222"/>
      <c r="BE158" s="222"/>
      <c r="BF158" s="222"/>
      <c r="BG158" s="222"/>
      <c r="BH158" s="222"/>
      <c r="BI158" s="222"/>
      <c r="BJ158" s="222"/>
      <c r="BK158" s="222"/>
      <c r="BL158" s="222"/>
      <c r="BM158" s="222"/>
      <c r="BN158" s="222"/>
      <c r="BO158" s="222"/>
      <c r="BP158" s="222"/>
      <c r="BQ158" s="222"/>
      <c r="BR158" s="222"/>
      <c r="BS158" s="222"/>
      <c r="BT158" s="222"/>
      <c r="BU158" s="222"/>
      <c r="BV158" s="222"/>
      <c r="BW158" s="222"/>
      <c r="BX158" s="222"/>
      <c r="BY158" s="222"/>
      <c r="BZ158" s="222"/>
      <c r="CA158" s="222"/>
      <c r="CB158" s="222"/>
    </row>
    <row r="159" spans="2:80" s="139" customFormat="1" x14ac:dyDescent="0.5">
      <c r="B159" s="140"/>
      <c r="D159" s="141"/>
      <c r="L159" s="4"/>
      <c r="O159" s="140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2"/>
      <c r="BS159" s="222"/>
      <c r="BT159" s="222"/>
      <c r="BU159" s="222"/>
      <c r="BV159" s="222"/>
      <c r="BW159" s="222"/>
      <c r="BX159" s="222"/>
      <c r="BY159" s="222"/>
      <c r="BZ159" s="222"/>
      <c r="CA159" s="222"/>
      <c r="CB159" s="222"/>
    </row>
    <row r="160" spans="2:80" s="139" customFormat="1" x14ac:dyDescent="0.5">
      <c r="B160" s="140"/>
      <c r="D160" s="141"/>
      <c r="L160" s="4"/>
      <c r="O160" s="140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BC160" s="222"/>
      <c r="BD160" s="222"/>
      <c r="BE160" s="222"/>
      <c r="BF160" s="222"/>
      <c r="BG160" s="222"/>
      <c r="BH160" s="222"/>
      <c r="BI160" s="222"/>
      <c r="BJ160" s="222"/>
      <c r="BK160" s="222"/>
      <c r="BL160" s="222"/>
      <c r="BM160" s="222"/>
      <c r="BN160" s="222"/>
      <c r="BO160" s="222"/>
      <c r="BP160" s="222"/>
      <c r="BQ160" s="222"/>
      <c r="BR160" s="222"/>
      <c r="BS160" s="222"/>
      <c r="BT160" s="222"/>
      <c r="BU160" s="222"/>
      <c r="BV160" s="222"/>
      <c r="BW160" s="222"/>
      <c r="BX160" s="222"/>
      <c r="BY160" s="222"/>
      <c r="BZ160" s="222"/>
      <c r="CA160" s="222"/>
      <c r="CB160" s="222"/>
    </row>
    <row r="161" spans="2:80" s="139" customFormat="1" x14ac:dyDescent="0.5">
      <c r="B161" s="140"/>
      <c r="D161" s="141"/>
      <c r="L161" s="4"/>
      <c r="O161" s="140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BC161" s="222"/>
      <c r="BD161" s="222"/>
      <c r="BE161" s="222"/>
      <c r="BF161" s="222"/>
      <c r="BG161" s="222"/>
      <c r="BH161" s="222"/>
      <c r="BI161" s="222"/>
      <c r="BJ161" s="222"/>
      <c r="BK161" s="222"/>
      <c r="BL161" s="222"/>
      <c r="BM161" s="222"/>
      <c r="BN161" s="222"/>
      <c r="BO161" s="222"/>
      <c r="BP161" s="222"/>
      <c r="BQ161" s="222"/>
      <c r="BR161" s="222"/>
      <c r="BS161" s="222"/>
      <c r="BT161" s="222"/>
      <c r="BU161" s="222"/>
      <c r="BV161" s="222"/>
      <c r="BW161" s="222"/>
      <c r="BX161" s="222"/>
      <c r="BY161" s="222"/>
      <c r="BZ161" s="222"/>
      <c r="CA161" s="222"/>
      <c r="CB161" s="222"/>
    </row>
    <row r="162" spans="2:80" s="139" customFormat="1" x14ac:dyDescent="0.5">
      <c r="B162" s="140"/>
      <c r="D162" s="141"/>
      <c r="L162" s="4"/>
      <c r="O162" s="140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BC162" s="222"/>
      <c r="BD162" s="222"/>
      <c r="BE162" s="222"/>
      <c r="BF162" s="222"/>
      <c r="BG162" s="222"/>
      <c r="BH162" s="222"/>
      <c r="BI162" s="222"/>
      <c r="BJ162" s="222"/>
      <c r="BK162" s="222"/>
      <c r="BL162" s="222"/>
      <c r="BM162" s="222"/>
      <c r="BN162" s="222"/>
      <c r="BO162" s="222"/>
      <c r="BP162" s="222"/>
      <c r="BQ162" s="222"/>
      <c r="BR162" s="222"/>
      <c r="BS162" s="222"/>
      <c r="BT162" s="222"/>
      <c r="BU162" s="222"/>
      <c r="BV162" s="222"/>
      <c r="BW162" s="222"/>
      <c r="BX162" s="222"/>
      <c r="BY162" s="222"/>
      <c r="BZ162" s="222"/>
      <c r="CA162" s="222"/>
      <c r="CB162" s="222"/>
    </row>
    <row r="163" spans="2:80" s="139" customFormat="1" x14ac:dyDescent="0.5">
      <c r="B163" s="140"/>
      <c r="D163" s="141"/>
      <c r="L163" s="4"/>
      <c r="O163" s="140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BC163" s="222"/>
      <c r="BD163" s="222"/>
      <c r="BE163" s="222"/>
      <c r="BF163" s="222"/>
      <c r="BG163" s="222"/>
      <c r="BH163" s="222"/>
      <c r="BI163" s="222"/>
      <c r="BJ163" s="222"/>
      <c r="BK163" s="222"/>
      <c r="BL163" s="222"/>
      <c r="BM163" s="222"/>
      <c r="BN163" s="222"/>
      <c r="BO163" s="222"/>
      <c r="BP163" s="222"/>
      <c r="BQ163" s="222"/>
      <c r="BR163" s="222"/>
      <c r="BS163" s="222"/>
      <c r="BT163" s="222"/>
      <c r="BU163" s="222"/>
      <c r="BV163" s="222"/>
      <c r="BW163" s="222"/>
      <c r="BX163" s="222"/>
      <c r="BY163" s="222"/>
      <c r="BZ163" s="222"/>
      <c r="CA163" s="222"/>
      <c r="CB163" s="222"/>
    </row>
    <row r="164" spans="2:80" s="139" customFormat="1" x14ac:dyDescent="0.5">
      <c r="B164" s="140"/>
      <c r="D164" s="141"/>
      <c r="L164" s="4"/>
      <c r="O164" s="140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BC164" s="222"/>
      <c r="BD164" s="222"/>
      <c r="BE164" s="222"/>
      <c r="BF164" s="222"/>
      <c r="BG164" s="222"/>
      <c r="BH164" s="222"/>
      <c r="BI164" s="222"/>
      <c r="BJ164" s="222"/>
      <c r="BK164" s="222"/>
      <c r="BL164" s="222"/>
      <c r="BM164" s="222"/>
      <c r="BN164" s="222"/>
      <c r="BO164" s="222"/>
      <c r="BP164" s="222"/>
      <c r="BQ164" s="222"/>
      <c r="BR164" s="222"/>
      <c r="BS164" s="222"/>
      <c r="BT164" s="222"/>
      <c r="BU164" s="222"/>
      <c r="BV164" s="222"/>
      <c r="BW164" s="222"/>
      <c r="BX164" s="222"/>
      <c r="BY164" s="222"/>
      <c r="BZ164" s="222"/>
      <c r="CA164" s="222"/>
      <c r="CB164" s="222"/>
    </row>
    <row r="165" spans="2:80" s="139" customFormat="1" x14ac:dyDescent="0.5">
      <c r="B165" s="140"/>
      <c r="D165" s="141"/>
      <c r="L165" s="4"/>
      <c r="O165" s="140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BC165" s="222"/>
      <c r="BD165" s="222"/>
      <c r="BE165" s="222"/>
      <c r="BF165" s="222"/>
      <c r="BG165" s="222"/>
      <c r="BH165" s="222"/>
      <c r="BI165" s="222"/>
      <c r="BJ165" s="222"/>
      <c r="BK165" s="222"/>
      <c r="BL165" s="222"/>
      <c r="BM165" s="222"/>
      <c r="BN165" s="222"/>
      <c r="BO165" s="222"/>
      <c r="BP165" s="222"/>
      <c r="BQ165" s="222"/>
      <c r="BR165" s="222"/>
      <c r="BS165" s="222"/>
      <c r="BT165" s="222"/>
      <c r="BU165" s="222"/>
      <c r="BV165" s="222"/>
      <c r="BW165" s="222"/>
      <c r="BX165" s="222"/>
      <c r="BY165" s="222"/>
      <c r="BZ165" s="222"/>
      <c r="CA165" s="222"/>
      <c r="CB165" s="222"/>
    </row>
    <row r="166" spans="2:80" s="139" customFormat="1" x14ac:dyDescent="0.5">
      <c r="B166" s="140"/>
      <c r="D166" s="141"/>
      <c r="L166" s="4"/>
      <c r="O166" s="140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BC166" s="222"/>
      <c r="BD166" s="222"/>
      <c r="BE166" s="222"/>
      <c r="BF166" s="222"/>
      <c r="BG166" s="222"/>
      <c r="BH166" s="222"/>
      <c r="BI166" s="222"/>
      <c r="BJ166" s="222"/>
      <c r="BK166" s="222"/>
      <c r="BL166" s="222"/>
      <c r="BM166" s="222"/>
      <c r="BN166" s="222"/>
      <c r="BO166" s="222"/>
      <c r="BP166" s="222"/>
      <c r="BQ166" s="222"/>
      <c r="BR166" s="222"/>
      <c r="BS166" s="222"/>
      <c r="BT166" s="222"/>
      <c r="BU166" s="222"/>
      <c r="BV166" s="222"/>
      <c r="BW166" s="222"/>
      <c r="BX166" s="222"/>
      <c r="BY166" s="222"/>
      <c r="BZ166" s="222"/>
      <c r="CA166" s="222"/>
      <c r="CB166" s="222"/>
    </row>
    <row r="167" spans="2:80" s="139" customFormat="1" x14ac:dyDescent="0.5">
      <c r="B167" s="140"/>
      <c r="D167" s="141"/>
      <c r="L167" s="4"/>
      <c r="O167" s="140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BC167" s="222"/>
      <c r="BD167" s="222"/>
      <c r="BE167" s="222"/>
      <c r="BF167" s="222"/>
      <c r="BG167" s="222"/>
      <c r="BH167" s="222"/>
      <c r="BI167" s="222"/>
      <c r="BJ167" s="222"/>
      <c r="BK167" s="222"/>
      <c r="BL167" s="222"/>
      <c r="BM167" s="222"/>
      <c r="BN167" s="222"/>
      <c r="BO167" s="222"/>
      <c r="BP167" s="222"/>
      <c r="BQ167" s="222"/>
      <c r="BR167" s="222"/>
      <c r="BS167" s="222"/>
      <c r="BT167" s="222"/>
      <c r="BU167" s="222"/>
      <c r="BV167" s="222"/>
      <c r="BW167" s="222"/>
      <c r="BX167" s="222"/>
      <c r="BY167" s="222"/>
      <c r="BZ167" s="222"/>
      <c r="CA167" s="222"/>
      <c r="CB167" s="222"/>
    </row>
    <row r="168" spans="2:80" s="139" customFormat="1" x14ac:dyDescent="0.5">
      <c r="B168" s="140"/>
      <c r="D168" s="141"/>
      <c r="L168" s="4"/>
      <c r="O168" s="140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BC168" s="222"/>
      <c r="BD168" s="222"/>
      <c r="BE168" s="222"/>
      <c r="BF168" s="222"/>
      <c r="BG168" s="222"/>
      <c r="BH168" s="222"/>
      <c r="BI168" s="222"/>
      <c r="BJ168" s="222"/>
      <c r="BK168" s="222"/>
      <c r="BL168" s="222"/>
      <c r="BM168" s="222"/>
      <c r="BN168" s="222"/>
      <c r="BO168" s="222"/>
      <c r="BP168" s="222"/>
      <c r="BQ168" s="222"/>
      <c r="BR168" s="222"/>
      <c r="BS168" s="222"/>
      <c r="BT168" s="222"/>
      <c r="BU168" s="222"/>
      <c r="BV168" s="222"/>
      <c r="BW168" s="222"/>
      <c r="BX168" s="222"/>
      <c r="BY168" s="222"/>
      <c r="BZ168" s="222"/>
      <c r="CA168" s="222"/>
      <c r="CB168" s="222"/>
    </row>
    <row r="169" spans="2:80" s="139" customFormat="1" x14ac:dyDescent="0.5">
      <c r="B169" s="140"/>
      <c r="D169" s="141"/>
      <c r="L169" s="4"/>
      <c r="O169" s="140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BC169" s="222"/>
      <c r="BD169" s="222"/>
      <c r="BE169" s="222"/>
      <c r="BF169" s="222"/>
      <c r="BG169" s="222"/>
      <c r="BH169" s="222"/>
      <c r="BI169" s="222"/>
      <c r="BJ169" s="222"/>
      <c r="BK169" s="222"/>
      <c r="BL169" s="222"/>
      <c r="BM169" s="222"/>
      <c r="BN169" s="222"/>
      <c r="BO169" s="222"/>
      <c r="BP169" s="222"/>
      <c r="BQ169" s="222"/>
      <c r="BR169" s="222"/>
      <c r="BS169" s="222"/>
      <c r="BT169" s="222"/>
      <c r="BU169" s="222"/>
      <c r="BV169" s="222"/>
      <c r="BW169" s="222"/>
      <c r="BX169" s="222"/>
      <c r="BY169" s="222"/>
      <c r="BZ169" s="222"/>
      <c r="CA169" s="222"/>
      <c r="CB169" s="222"/>
    </row>
    <row r="170" spans="2:80" s="139" customFormat="1" x14ac:dyDescent="0.5">
      <c r="B170" s="140"/>
      <c r="D170" s="141"/>
      <c r="L170" s="4"/>
      <c r="O170" s="140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BC170" s="222"/>
      <c r="BD170" s="222"/>
      <c r="BE170" s="222"/>
      <c r="BF170" s="222"/>
      <c r="BG170" s="222"/>
      <c r="BH170" s="222"/>
      <c r="BI170" s="222"/>
      <c r="BJ170" s="222"/>
      <c r="BK170" s="222"/>
      <c r="BL170" s="222"/>
      <c r="BM170" s="222"/>
      <c r="BN170" s="222"/>
      <c r="BO170" s="222"/>
      <c r="BP170" s="222"/>
      <c r="BQ170" s="222"/>
      <c r="BR170" s="222"/>
      <c r="BS170" s="222"/>
      <c r="BT170" s="222"/>
      <c r="BU170" s="222"/>
      <c r="BV170" s="222"/>
      <c r="BW170" s="222"/>
      <c r="BX170" s="222"/>
      <c r="BY170" s="222"/>
      <c r="BZ170" s="222"/>
      <c r="CA170" s="222"/>
      <c r="CB170" s="222"/>
    </row>
    <row r="171" spans="2:80" s="139" customFormat="1" x14ac:dyDescent="0.5">
      <c r="B171" s="140"/>
      <c r="D171" s="141"/>
      <c r="L171" s="4"/>
      <c r="O171" s="140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BC171" s="222"/>
      <c r="BD171" s="222"/>
      <c r="BE171" s="222"/>
      <c r="BF171" s="222"/>
      <c r="BG171" s="222"/>
      <c r="BH171" s="222"/>
      <c r="BI171" s="222"/>
      <c r="BJ171" s="222"/>
      <c r="BK171" s="222"/>
      <c r="BL171" s="222"/>
      <c r="BM171" s="222"/>
      <c r="BN171" s="222"/>
      <c r="BO171" s="222"/>
      <c r="BP171" s="222"/>
      <c r="BQ171" s="222"/>
      <c r="BR171" s="222"/>
      <c r="BS171" s="222"/>
      <c r="BT171" s="222"/>
      <c r="BU171" s="222"/>
      <c r="BV171" s="222"/>
      <c r="BW171" s="222"/>
      <c r="BX171" s="222"/>
      <c r="BY171" s="222"/>
      <c r="BZ171" s="222"/>
      <c r="CA171" s="222"/>
      <c r="CB171" s="222"/>
    </row>
    <row r="172" spans="2:80" s="139" customFormat="1" x14ac:dyDescent="0.5">
      <c r="B172" s="140"/>
      <c r="D172" s="141"/>
      <c r="L172" s="4"/>
      <c r="O172" s="140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BC172" s="222"/>
      <c r="BD172" s="222"/>
      <c r="BE172" s="222"/>
      <c r="BF172" s="222"/>
      <c r="BG172" s="222"/>
      <c r="BH172" s="222"/>
      <c r="BI172" s="222"/>
      <c r="BJ172" s="222"/>
      <c r="BK172" s="222"/>
      <c r="BL172" s="222"/>
      <c r="BM172" s="222"/>
      <c r="BN172" s="222"/>
      <c r="BO172" s="222"/>
      <c r="BP172" s="222"/>
      <c r="BQ172" s="222"/>
      <c r="BR172" s="222"/>
      <c r="BS172" s="222"/>
      <c r="BT172" s="222"/>
      <c r="BU172" s="222"/>
      <c r="BV172" s="222"/>
      <c r="BW172" s="222"/>
      <c r="BX172" s="222"/>
      <c r="BY172" s="222"/>
      <c r="BZ172" s="222"/>
      <c r="CA172" s="222"/>
      <c r="CB172" s="222"/>
    </row>
    <row r="173" spans="2:80" s="139" customFormat="1" x14ac:dyDescent="0.5">
      <c r="B173" s="140"/>
      <c r="D173" s="141"/>
      <c r="L173" s="4"/>
      <c r="O173" s="140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BC173" s="222"/>
      <c r="BD173" s="222"/>
      <c r="BE173" s="222"/>
      <c r="BF173" s="222"/>
      <c r="BG173" s="222"/>
      <c r="BH173" s="222"/>
      <c r="BI173" s="222"/>
      <c r="BJ173" s="222"/>
      <c r="BK173" s="222"/>
      <c r="BL173" s="222"/>
      <c r="BM173" s="222"/>
      <c r="BN173" s="222"/>
      <c r="BO173" s="222"/>
      <c r="BP173" s="222"/>
      <c r="BQ173" s="222"/>
      <c r="BR173" s="222"/>
      <c r="BS173" s="222"/>
      <c r="BT173" s="222"/>
      <c r="BU173" s="222"/>
      <c r="BV173" s="222"/>
      <c r="BW173" s="222"/>
      <c r="BX173" s="222"/>
      <c r="BY173" s="222"/>
      <c r="BZ173" s="222"/>
      <c r="CA173" s="222"/>
      <c r="CB173" s="222"/>
    </row>
    <row r="174" spans="2:80" s="139" customFormat="1" x14ac:dyDescent="0.5">
      <c r="B174" s="140"/>
      <c r="D174" s="141"/>
      <c r="L174" s="4"/>
      <c r="O174" s="140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BC174" s="222"/>
      <c r="BD174" s="222"/>
      <c r="BE174" s="222"/>
      <c r="BF174" s="222"/>
      <c r="BG174" s="222"/>
      <c r="BH174" s="222"/>
      <c r="BI174" s="222"/>
      <c r="BJ174" s="222"/>
      <c r="BK174" s="222"/>
      <c r="BL174" s="222"/>
      <c r="BM174" s="222"/>
      <c r="BN174" s="222"/>
      <c r="BO174" s="222"/>
      <c r="BP174" s="222"/>
      <c r="BQ174" s="222"/>
      <c r="BR174" s="222"/>
      <c r="BS174" s="222"/>
      <c r="BT174" s="222"/>
      <c r="BU174" s="222"/>
      <c r="BV174" s="222"/>
      <c r="BW174" s="222"/>
      <c r="BX174" s="222"/>
      <c r="BY174" s="222"/>
      <c r="BZ174" s="222"/>
      <c r="CA174" s="222"/>
      <c r="CB174" s="222"/>
    </row>
    <row r="175" spans="2:80" s="139" customFormat="1" x14ac:dyDescent="0.5">
      <c r="B175" s="140"/>
      <c r="D175" s="141"/>
      <c r="L175" s="4"/>
      <c r="O175" s="140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BC175" s="222"/>
      <c r="BD175" s="222"/>
      <c r="BE175" s="222"/>
      <c r="BF175" s="222"/>
      <c r="BG175" s="222"/>
      <c r="BH175" s="222"/>
      <c r="BI175" s="222"/>
      <c r="BJ175" s="222"/>
      <c r="BK175" s="222"/>
      <c r="BL175" s="222"/>
      <c r="BM175" s="222"/>
      <c r="BN175" s="222"/>
      <c r="BO175" s="222"/>
      <c r="BP175" s="222"/>
      <c r="BQ175" s="222"/>
      <c r="BR175" s="222"/>
      <c r="BS175" s="222"/>
      <c r="BT175" s="222"/>
      <c r="BU175" s="222"/>
      <c r="BV175" s="222"/>
      <c r="BW175" s="222"/>
      <c r="BX175" s="222"/>
      <c r="BY175" s="222"/>
      <c r="BZ175" s="222"/>
      <c r="CA175" s="222"/>
      <c r="CB175" s="222"/>
    </row>
    <row r="176" spans="2:80" s="139" customFormat="1" x14ac:dyDescent="0.5">
      <c r="B176" s="140"/>
      <c r="D176" s="141"/>
      <c r="L176" s="4"/>
      <c r="O176" s="140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BC176" s="222"/>
      <c r="BD176" s="222"/>
      <c r="BE176" s="222"/>
      <c r="BF176" s="222"/>
      <c r="BG176" s="222"/>
      <c r="BH176" s="222"/>
      <c r="BI176" s="222"/>
      <c r="BJ176" s="222"/>
      <c r="BK176" s="222"/>
      <c r="BL176" s="222"/>
      <c r="BM176" s="222"/>
      <c r="BN176" s="222"/>
      <c r="BO176" s="222"/>
      <c r="BP176" s="222"/>
      <c r="BQ176" s="222"/>
      <c r="BR176" s="222"/>
      <c r="BS176" s="222"/>
      <c r="BT176" s="222"/>
      <c r="BU176" s="222"/>
      <c r="BV176" s="222"/>
      <c r="BW176" s="222"/>
      <c r="BX176" s="222"/>
      <c r="BY176" s="222"/>
      <c r="BZ176" s="222"/>
      <c r="CA176" s="222"/>
      <c r="CB176" s="222"/>
    </row>
    <row r="177" spans="2:80" s="139" customFormat="1" x14ac:dyDescent="0.5">
      <c r="B177" s="140"/>
      <c r="D177" s="141"/>
      <c r="L177" s="4"/>
      <c r="O177" s="140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BC177" s="222"/>
      <c r="BD177" s="222"/>
      <c r="BE177" s="222"/>
      <c r="BF177" s="222"/>
      <c r="BG177" s="222"/>
      <c r="BH177" s="222"/>
      <c r="BI177" s="222"/>
      <c r="BJ177" s="222"/>
      <c r="BK177" s="222"/>
      <c r="BL177" s="222"/>
      <c r="BM177" s="222"/>
      <c r="BN177" s="222"/>
      <c r="BO177" s="222"/>
      <c r="BP177" s="222"/>
      <c r="BQ177" s="222"/>
      <c r="BR177" s="222"/>
      <c r="BS177" s="222"/>
      <c r="BT177" s="222"/>
      <c r="BU177" s="222"/>
      <c r="BV177" s="222"/>
      <c r="BW177" s="222"/>
      <c r="BX177" s="222"/>
      <c r="BY177" s="222"/>
      <c r="BZ177" s="222"/>
      <c r="CA177" s="222"/>
      <c r="CB177" s="222"/>
    </row>
    <row r="178" spans="2:80" s="139" customFormat="1" x14ac:dyDescent="0.5">
      <c r="B178" s="140"/>
      <c r="D178" s="141"/>
      <c r="L178" s="4"/>
      <c r="O178" s="140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BC178" s="222"/>
      <c r="BD178" s="222"/>
      <c r="BE178" s="222"/>
      <c r="BF178" s="222"/>
      <c r="BG178" s="222"/>
      <c r="BH178" s="222"/>
      <c r="BI178" s="222"/>
      <c r="BJ178" s="222"/>
      <c r="BK178" s="222"/>
      <c r="BL178" s="222"/>
      <c r="BM178" s="222"/>
      <c r="BN178" s="222"/>
      <c r="BO178" s="222"/>
      <c r="BP178" s="222"/>
      <c r="BQ178" s="222"/>
      <c r="BR178" s="222"/>
      <c r="BS178" s="222"/>
      <c r="BT178" s="222"/>
      <c r="BU178" s="222"/>
      <c r="BV178" s="222"/>
      <c r="BW178" s="222"/>
      <c r="BX178" s="222"/>
      <c r="BY178" s="222"/>
      <c r="BZ178" s="222"/>
      <c r="CA178" s="222"/>
      <c r="CB178" s="222"/>
    </row>
    <row r="179" spans="2:80" s="139" customFormat="1" x14ac:dyDescent="0.5">
      <c r="B179" s="140"/>
      <c r="D179" s="141"/>
      <c r="L179" s="4"/>
      <c r="O179" s="140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BC179" s="222"/>
      <c r="BD179" s="222"/>
      <c r="BE179" s="222"/>
      <c r="BF179" s="222"/>
      <c r="BG179" s="222"/>
      <c r="BH179" s="222"/>
      <c r="BI179" s="222"/>
      <c r="BJ179" s="222"/>
      <c r="BK179" s="222"/>
      <c r="BL179" s="222"/>
      <c r="BM179" s="222"/>
      <c r="BN179" s="222"/>
      <c r="BO179" s="222"/>
      <c r="BP179" s="222"/>
      <c r="BQ179" s="222"/>
      <c r="BR179" s="222"/>
      <c r="BS179" s="222"/>
      <c r="BT179" s="222"/>
      <c r="BU179" s="222"/>
      <c r="BV179" s="222"/>
      <c r="BW179" s="222"/>
      <c r="BX179" s="222"/>
      <c r="BY179" s="222"/>
      <c r="BZ179" s="222"/>
      <c r="CA179" s="222"/>
      <c r="CB179" s="222"/>
    </row>
    <row r="180" spans="2:80" s="139" customFormat="1" x14ac:dyDescent="0.5">
      <c r="B180" s="140"/>
      <c r="D180" s="141"/>
      <c r="L180" s="4"/>
      <c r="O180" s="140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BC180" s="222"/>
      <c r="BD180" s="222"/>
      <c r="BE180" s="222"/>
      <c r="BF180" s="222"/>
      <c r="BG180" s="222"/>
      <c r="BH180" s="222"/>
      <c r="BI180" s="222"/>
      <c r="BJ180" s="222"/>
      <c r="BK180" s="222"/>
      <c r="BL180" s="222"/>
      <c r="BM180" s="222"/>
      <c r="BN180" s="222"/>
      <c r="BO180" s="222"/>
      <c r="BP180" s="222"/>
      <c r="BQ180" s="222"/>
      <c r="BR180" s="222"/>
      <c r="BS180" s="222"/>
      <c r="BT180" s="222"/>
      <c r="BU180" s="222"/>
      <c r="BV180" s="222"/>
      <c r="BW180" s="222"/>
      <c r="BX180" s="222"/>
      <c r="BY180" s="222"/>
      <c r="BZ180" s="222"/>
      <c r="CA180" s="222"/>
      <c r="CB180" s="222"/>
    </row>
    <row r="181" spans="2:80" s="139" customFormat="1" x14ac:dyDescent="0.5">
      <c r="B181" s="140"/>
      <c r="D181" s="141"/>
      <c r="L181" s="4"/>
      <c r="O181" s="140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BC181" s="222"/>
      <c r="BD181" s="222"/>
      <c r="BE181" s="222"/>
      <c r="BF181" s="222"/>
      <c r="BG181" s="222"/>
      <c r="BH181" s="222"/>
      <c r="BI181" s="222"/>
      <c r="BJ181" s="222"/>
      <c r="BK181" s="222"/>
      <c r="BL181" s="222"/>
      <c r="BM181" s="222"/>
      <c r="BN181" s="222"/>
      <c r="BO181" s="222"/>
      <c r="BP181" s="222"/>
      <c r="BQ181" s="222"/>
      <c r="BR181" s="222"/>
      <c r="BS181" s="222"/>
      <c r="BT181" s="222"/>
      <c r="BU181" s="222"/>
      <c r="BV181" s="222"/>
      <c r="BW181" s="222"/>
      <c r="BX181" s="222"/>
      <c r="BY181" s="222"/>
      <c r="BZ181" s="222"/>
      <c r="CA181" s="222"/>
      <c r="CB181" s="222"/>
    </row>
    <row r="182" spans="2:80" s="139" customFormat="1" x14ac:dyDescent="0.5">
      <c r="B182" s="140"/>
      <c r="D182" s="141"/>
      <c r="L182" s="4"/>
      <c r="O182" s="140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BC182" s="222"/>
      <c r="BD182" s="222"/>
      <c r="BE182" s="222"/>
      <c r="BF182" s="222"/>
      <c r="BG182" s="222"/>
      <c r="BH182" s="222"/>
      <c r="BI182" s="222"/>
      <c r="BJ182" s="222"/>
      <c r="BK182" s="222"/>
      <c r="BL182" s="222"/>
      <c r="BM182" s="222"/>
      <c r="BN182" s="222"/>
      <c r="BO182" s="222"/>
      <c r="BP182" s="222"/>
      <c r="BQ182" s="222"/>
      <c r="BR182" s="222"/>
      <c r="BS182" s="222"/>
      <c r="BT182" s="222"/>
      <c r="BU182" s="222"/>
      <c r="BV182" s="222"/>
      <c r="BW182" s="222"/>
      <c r="BX182" s="222"/>
      <c r="BY182" s="222"/>
      <c r="BZ182" s="222"/>
      <c r="CA182" s="222"/>
      <c r="CB182" s="222"/>
    </row>
    <row r="183" spans="2:80" s="139" customFormat="1" x14ac:dyDescent="0.5">
      <c r="B183" s="140"/>
      <c r="D183" s="141"/>
      <c r="L183" s="4"/>
      <c r="O183" s="140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BC183" s="222"/>
      <c r="BD183" s="222"/>
      <c r="BE183" s="222"/>
      <c r="BF183" s="222"/>
      <c r="BG183" s="222"/>
      <c r="BH183" s="222"/>
      <c r="BI183" s="222"/>
      <c r="BJ183" s="222"/>
      <c r="BK183" s="222"/>
      <c r="BL183" s="222"/>
      <c r="BM183" s="222"/>
      <c r="BN183" s="222"/>
      <c r="BO183" s="222"/>
      <c r="BP183" s="222"/>
      <c r="BQ183" s="222"/>
      <c r="BR183" s="222"/>
      <c r="BS183" s="222"/>
      <c r="BT183" s="222"/>
      <c r="BU183" s="222"/>
      <c r="BV183" s="222"/>
      <c r="BW183" s="222"/>
      <c r="BX183" s="222"/>
      <c r="BY183" s="222"/>
      <c r="BZ183" s="222"/>
      <c r="CA183" s="222"/>
      <c r="CB183" s="222"/>
    </row>
    <row r="184" spans="2:80" s="139" customFormat="1" x14ac:dyDescent="0.5">
      <c r="B184" s="140"/>
      <c r="D184" s="141"/>
      <c r="L184" s="4"/>
      <c r="O184" s="140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BC184" s="222"/>
      <c r="BD184" s="222"/>
      <c r="BE184" s="222"/>
      <c r="BF184" s="222"/>
      <c r="BG184" s="222"/>
      <c r="BH184" s="222"/>
      <c r="BI184" s="222"/>
      <c r="BJ184" s="222"/>
      <c r="BK184" s="222"/>
      <c r="BL184" s="222"/>
      <c r="BM184" s="222"/>
      <c r="BN184" s="222"/>
      <c r="BO184" s="222"/>
      <c r="BP184" s="222"/>
      <c r="BQ184" s="222"/>
      <c r="BR184" s="222"/>
      <c r="BS184" s="222"/>
      <c r="BT184" s="222"/>
      <c r="BU184" s="222"/>
      <c r="BV184" s="222"/>
      <c r="BW184" s="222"/>
      <c r="BX184" s="222"/>
      <c r="BY184" s="222"/>
      <c r="BZ184" s="222"/>
      <c r="CA184" s="222"/>
      <c r="CB184" s="222"/>
    </row>
    <row r="185" spans="2:80" s="139" customFormat="1" x14ac:dyDescent="0.5">
      <c r="B185" s="140"/>
      <c r="D185" s="141"/>
      <c r="L185" s="4"/>
      <c r="O185" s="140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BC185" s="222"/>
      <c r="BD185" s="222"/>
      <c r="BE185" s="222"/>
      <c r="BF185" s="222"/>
      <c r="BG185" s="222"/>
      <c r="BH185" s="222"/>
      <c r="BI185" s="222"/>
      <c r="BJ185" s="222"/>
      <c r="BK185" s="222"/>
      <c r="BL185" s="222"/>
      <c r="BM185" s="222"/>
      <c r="BN185" s="222"/>
      <c r="BO185" s="222"/>
      <c r="BP185" s="222"/>
      <c r="BQ185" s="222"/>
      <c r="BR185" s="222"/>
      <c r="BS185" s="222"/>
      <c r="BT185" s="222"/>
      <c r="BU185" s="222"/>
      <c r="BV185" s="222"/>
      <c r="BW185" s="222"/>
      <c r="BX185" s="222"/>
      <c r="BY185" s="222"/>
      <c r="BZ185" s="222"/>
      <c r="CA185" s="222"/>
      <c r="CB185" s="222"/>
    </row>
    <row r="186" spans="2:80" s="139" customFormat="1" x14ac:dyDescent="0.5">
      <c r="B186" s="140"/>
      <c r="D186" s="141"/>
      <c r="L186" s="4"/>
      <c r="O186" s="140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BC186" s="222"/>
      <c r="BD186" s="222"/>
      <c r="BE186" s="222"/>
      <c r="BF186" s="222"/>
      <c r="BG186" s="222"/>
      <c r="BH186" s="222"/>
      <c r="BI186" s="222"/>
      <c r="BJ186" s="222"/>
      <c r="BK186" s="222"/>
      <c r="BL186" s="222"/>
      <c r="BM186" s="222"/>
      <c r="BN186" s="222"/>
      <c r="BO186" s="222"/>
      <c r="BP186" s="222"/>
      <c r="BQ186" s="222"/>
      <c r="BR186" s="222"/>
      <c r="BS186" s="222"/>
      <c r="BT186" s="222"/>
      <c r="BU186" s="222"/>
      <c r="BV186" s="222"/>
      <c r="BW186" s="222"/>
      <c r="BX186" s="222"/>
      <c r="BY186" s="222"/>
      <c r="BZ186" s="222"/>
      <c r="CA186" s="222"/>
      <c r="CB186" s="222"/>
    </row>
    <row r="187" spans="2:80" s="139" customFormat="1" x14ac:dyDescent="0.5">
      <c r="B187" s="140"/>
      <c r="D187" s="141"/>
      <c r="L187" s="4"/>
      <c r="O187" s="140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BC187" s="222"/>
      <c r="BD187" s="222"/>
      <c r="BE187" s="222"/>
      <c r="BF187" s="222"/>
      <c r="BG187" s="222"/>
      <c r="BH187" s="222"/>
      <c r="BI187" s="222"/>
      <c r="BJ187" s="222"/>
      <c r="BK187" s="222"/>
      <c r="BL187" s="222"/>
      <c r="BM187" s="222"/>
      <c r="BN187" s="222"/>
      <c r="BO187" s="222"/>
      <c r="BP187" s="222"/>
      <c r="BQ187" s="222"/>
      <c r="BR187" s="222"/>
      <c r="BS187" s="222"/>
      <c r="BT187" s="222"/>
      <c r="BU187" s="222"/>
      <c r="BV187" s="222"/>
      <c r="BW187" s="222"/>
      <c r="BX187" s="222"/>
      <c r="BY187" s="222"/>
      <c r="BZ187" s="222"/>
      <c r="CA187" s="222"/>
      <c r="CB187" s="222"/>
    </row>
    <row r="188" spans="2:80" s="139" customFormat="1" x14ac:dyDescent="0.5">
      <c r="B188" s="140"/>
      <c r="D188" s="141"/>
      <c r="L188" s="4"/>
      <c r="O188" s="140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BC188" s="222"/>
      <c r="BD188" s="222"/>
      <c r="BE188" s="222"/>
      <c r="BF188" s="222"/>
      <c r="BG188" s="222"/>
      <c r="BH188" s="222"/>
      <c r="BI188" s="222"/>
      <c r="BJ188" s="222"/>
      <c r="BK188" s="222"/>
      <c r="BL188" s="222"/>
      <c r="BM188" s="222"/>
      <c r="BN188" s="222"/>
      <c r="BO188" s="222"/>
      <c r="BP188" s="222"/>
      <c r="BQ188" s="222"/>
      <c r="BR188" s="222"/>
      <c r="BS188" s="222"/>
      <c r="BT188" s="222"/>
      <c r="BU188" s="222"/>
      <c r="BV188" s="222"/>
      <c r="BW188" s="222"/>
      <c r="BX188" s="222"/>
      <c r="BY188" s="222"/>
      <c r="BZ188" s="222"/>
      <c r="CA188" s="222"/>
      <c r="CB188" s="222"/>
    </row>
    <row r="189" spans="2:80" s="139" customFormat="1" x14ac:dyDescent="0.5">
      <c r="B189" s="140"/>
      <c r="D189" s="141"/>
      <c r="L189" s="4"/>
      <c r="O189" s="140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BC189" s="222"/>
      <c r="BD189" s="222"/>
      <c r="BE189" s="222"/>
      <c r="BF189" s="222"/>
      <c r="BG189" s="222"/>
      <c r="BH189" s="222"/>
      <c r="BI189" s="222"/>
      <c r="BJ189" s="222"/>
      <c r="BK189" s="222"/>
      <c r="BL189" s="222"/>
      <c r="BM189" s="222"/>
      <c r="BN189" s="222"/>
      <c r="BO189" s="222"/>
      <c r="BP189" s="222"/>
      <c r="BQ189" s="222"/>
      <c r="BR189" s="222"/>
      <c r="BS189" s="222"/>
      <c r="BT189" s="222"/>
      <c r="BU189" s="222"/>
      <c r="BV189" s="222"/>
      <c r="BW189" s="222"/>
      <c r="BX189" s="222"/>
      <c r="BY189" s="222"/>
      <c r="BZ189" s="222"/>
      <c r="CA189" s="222"/>
      <c r="CB189" s="222"/>
    </row>
    <row r="190" spans="2:80" s="139" customFormat="1" x14ac:dyDescent="0.5">
      <c r="B190" s="140"/>
      <c r="D190" s="141"/>
      <c r="L190" s="4"/>
      <c r="O190" s="140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BC190" s="222"/>
      <c r="BD190" s="222"/>
      <c r="BE190" s="222"/>
      <c r="BF190" s="222"/>
      <c r="BG190" s="222"/>
      <c r="BH190" s="222"/>
      <c r="BI190" s="222"/>
      <c r="BJ190" s="222"/>
      <c r="BK190" s="222"/>
      <c r="BL190" s="222"/>
      <c r="BM190" s="222"/>
      <c r="BN190" s="222"/>
      <c r="BO190" s="222"/>
      <c r="BP190" s="222"/>
      <c r="BQ190" s="222"/>
      <c r="BR190" s="222"/>
      <c r="BS190" s="222"/>
      <c r="BT190" s="222"/>
      <c r="BU190" s="222"/>
      <c r="BV190" s="222"/>
      <c r="BW190" s="222"/>
      <c r="BX190" s="222"/>
      <c r="BY190" s="222"/>
      <c r="BZ190" s="222"/>
      <c r="CA190" s="222"/>
      <c r="CB190" s="222"/>
    </row>
    <row r="191" spans="2:80" s="139" customFormat="1" x14ac:dyDescent="0.5">
      <c r="B191" s="140"/>
      <c r="D191" s="141"/>
      <c r="L191" s="4"/>
      <c r="O191" s="140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BC191" s="222"/>
      <c r="BD191" s="222"/>
      <c r="BE191" s="222"/>
      <c r="BF191" s="222"/>
      <c r="BG191" s="222"/>
      <c r="BH191" s="222"/>
      <c r="BI191" s="222"/>
      <c r="BJ191" s="222"/>
      <c r="BK191" s="222"/>
      <c r="BL191" s="222"/>
      <c r="BM191" s="222"/>
      <c r="BN191" s="222"/>
      <c r="BO191" s="222"/>
      <c r="BP191" s="222"/>
      <c r="BQ191" s="222"/>
      <c r="BR191" s="222"/>
      <c r="BS191" s="222"/>
      <c r="BT191" s="222"/>
      <c r="BU191" s="222"/>
      <c r="BV191" s="222"/>
      <c r="BW191" s="222"/>
      <c r="BX191" s="222"/>
      <c r="BY191" s="222"/>
      <c r="BZ191" s="222"/>
      <c r="CA191" s="222"/>
      <c r="CB191" s="222"/>
    </row>
    <row r="192" spans="2:80" s="139" customFormat="1" x14ac:dyDescent="0.5">
      <c r="B192" s="140"/>
      <c r="D192" s="141"/>
      <c r="L192" s="4"/>
      <c r="O192" s="140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BC192" s="222"/>
      <c r="BD192" s="222"/>
      <c r="BE192" s="222"/>
      <c r="BF192" s="222"/>
      <c r="BG192" s="222"/>
      <c r="BH192" s="222"/>
      <c r="BI192" s="222"/>
      <c r="BJ192" s="222"/>
      <c r="BK192" s="222"/>
      <c r="BL192" s="222"/>
      <c r="BM192" s="222"/>
      <c r="BN192" s="222"/>
      <c r="BO192" s="222"/>
      <c r="BP192" s="222"/>
      <c r="BQ192" s="222"/>
      <c r="BR192" s="222"/>
      <c r="BS192" s="222"/>
      <c r="BT192" s="222"/>
      <c r="BU192" s="222"/>
      <c r="BV192" s="222"/>
      <c r="BW192" s="222"/>
      <c r="BX192" s="222"/>
      <c r="BY192" s="222"/>
      <c r="BZ192" s="222"/>
      <c r="CA192" s="222"/>
      <c r="CB192" s="222"/>
    </row>
    <row r="193" spans="2:80" s="139" customFormat="1" x14ac:dyDescent="0.5">
      <c r="B193" s="140"/>
      <c r="D193" s="141"/>
      <c r="L193" s="4"/>
      <c r="O193" s="140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BC193" s="222"/>
      <c r="BD193" s="222"/>
      <c r="BE193" s="222"/>
      <c r="BF193" s="222"/>
      <c r="BG193" s="222"/>
      <c r="BH193" s="222"/>
      <c r="BI193" s="222"/>
      <c r="BJ193" s="222"/>
      <c r="BK193" s="222"/>
      <c r="BL193" s="222"/>
      <c r="BM193" s="222"/>
      <c r="BN193" s="222"/>
      <c r="BO193" s="222"/>
      <c r="BP193" s="222"/>
      <c r="BQ193" s="222"/>
      <c r="BR193" s="222"/>
      <c r="BS193" s="222"/>
      <c r="BT193" s="222"/>
      <c r="BU193" s="222"/>
      <c r="BV193" s="222"/>
      <c r="BW193" s="222"/>
      <c r="BX193" s="222"/>
      <c r="BY193" s="222"/>
      <c r="BZ193" s="222"/>
      <c r="CA193" s="222"/>
      <c r="CB193" s="222"/>
    </row>
    <row r="194" spans="2:80" s="139" customFormat="1" x14ac:dyDescent="0.5">
      <c r="B194" s="140"/>
      <c r="D194" s="141"/>
      <c r="L194" s="4"/>
      <c r="O194" s="140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BC194" s="222"/>
      <c r="BD194" s="222"/>
      <c r="BE194" s="222"/>
      <c r="BF194" s="222"/>
      <c r="BG194" s="222"/>
      <c r="BH194" s="222"/>
      <c r="BI194" s="222"/>
      <c r="BJ194" s="222"/>
      <c r="BK194" s="222"/>
      <c r="BL194" s="222"/>
      <c r="BM194" s="222"/>
      <c r="BN194" s="222"/>
      <c r="BO194" s="222"/>
      <c r="BP194" s="222"/>
      <c r="BQ194" s="222"/>
      <c r="BR194" s="222"/>
      <c r="BS194" s="222"/>
      <c r="BT194" s="222"/>
      <c r="BU194" s="222"/>
      <c r="BV194" s="222"/>
      <c r="BW194" s="222"/>
      <c r="BX194" s="222"/>
      <c r="BY194" s="222"/>
      <c r="BZ194" s="222"/>
      <c r="CA194" s="222"/>
      <c r="CB194" s="222"/>
    </row>
    <row r="195" spans="2:80" s="139" customFormat="1" x14ac:dyDescent="0.5">
      <c r="B195" s="140"/>
      <c r="D195" s="141"/>
      <c r="L195" s="4"/>
      <c r="O195" s="140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BC195" s="222"/>
      <c r="BD195" s="222"/>
      <c r="BE195" s="222"/>
      <c r="BF195" s="222"/>
      <c r="BG195" s="222"/>
      <c r="BH195" s="222"/>
      <c r="BI195" s="222"/>
      <c r="BJ195" s="222"/>
      <c r="BK195" s="222"/>
      <c r="BL195" s="222"/>
      <c r="BM195" s="222"/>
      <c r="BN195" s="222"/>
      <c r="BO195" s="222"/>
      <c r="BP195" s="222"/>
      <c r="BQ195" s="222"/>
      <c r="BR195" s="222"/>
      <c r="BS195" s="222"/>
      <c r="BT195" s="222"/>
      <c r="BU195" s="222"/>
      <c r="BV195" s="222"/>
      <c r="BW195" s="222"/>
      <c r="BX195" s="222"/>
      <c r="BY195" s="222"/>
      <c r="BZ195" s="222"/>
      <c r="CA195" s="222"/>
      <c r="CB195" s="222"/>
    </row>
    <row r="196" spans="2:80" s="139" customFormat="1" x14ac:dyDescent="0.5">
      <c r="B196" s="140"/>
      <c r="D196" s="141"/>
      <c r="L196" s="4"/>
      <c r="O196" s="140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BC196" s="222"/>
      <c r="BD196" s="222"/>
      <c r="BE196" s="222"/>
      <c r="BF196" s="222"/>
      <c r="BG196" s="222"/>
      <c r="BH196" s="222"/>
      <c r="BI196" s="222"/>
      <c r="BJ196" s="222"/>
      <c r="BK196" s="222"/>
      <c r="BL196" s="222"/>
      <c r="BM196" s="222"/>
      <c r="BN196" s="222"/>
      <c r="BO196" s="222"/>
      <c r="BP196" s="222"/>
      <c r="BQ196" s="222"/>
      <c r="BR196" s="222"/>
      <c r="BS196" s="222"/>
      <c r="BT196" s="222"/>
      <c r="BU196" s="222"/>
      <c r="BV196" s="222"/>
      <c r="BW196" s="222"/>
      <c r="BX196" s="222"/>
      <c r="BY196" s="222"/>
      <c r="BZ196" s="222"/>
      <c r="CA196" s="222"/>
      <c r="CB196" s="222"/>
    </row>
    <row r="197" spans="2:80" s="139" customFormat="1" x14ac:dyDescent="0.5">
      <c r="B197" s="140"/>
      <c r="D197" s="141"/>
      <c r="L197" s="4"/>
      <c r="O197" s="140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BC197" s="222"/>
      <c r="BD197" s="222"/>
      <c r="BE197" s="222"/>
      <c r="BF197" s="222"/>
      <c r="BG197" s="222"/>
      <c r="BH197" s="222"/>
      <c r="BI197" s="222"/>
      <c r="BJ197" s="222"/>
      <c r="BK197" s="222"/>
      <c r="BL197" s="222"/>
      <c r="BM197" s="222"/>
      <c r="BN197" s="222"/>
      <c r="BO197" s="222"/>
      <c r="BP197" s="222"/>
      <c r="BQ197" s="222"/>
      <c r="BR197" s="222"/>
      <c r="BS197" s="222"/>
      <c r="BT197" s="222"/>
      <c r="BU197" s="222"/>
      <c r="BV197" s="222"/>
      <c r="BW197" s="222"/>
      <c r="BX197" s="222"/>
      <c r="BY197" s="222"/>
      <c r="BZ197" s="222"/>
      <c r="CA197" s="222"/>
      <c r="CB197" s="222"/>
    </row>
    <row r="198" spans="2:80" s="139" customFormat="1" x14ac:dyDescent="0.5">
      <c r="B198" s="140"/>
      <c r="D198" s="141"/>
      <c r="L198" s="4"/>
      <c r="O198" s="140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BC198" s="222"/>
      <c r="BD198" s="222"/>
      <c r="BE198" s="222"/>
      <c r="BF198" s="222"/>
      <c r="BG198" s="222"/>
      <c r="BH198" s="222"/>
      <c r="BI198" s="222"/>
      <c r="BJ198" s="222"/>
      <c r="BK198" s="222"/>
      <c r="BL198" s="222"/>
      <c r="BM198" s="222"/>
      <c r="BN198" s="222"/>
      <c r="BO198" s="222"/>
      <c r="BP198" s="222"/>
      <c r="BQ198" s="222"/>
      <c r="BR198" s="222"/>
      <c r="BS198" s="222"/>
      <c r="BT198" s="222"/>
      <c r="BU198" s="222"/>
      <c r="BV198" s="222"/>
      <c r="BW198" s="222"/>
      <c r="BX198" s="222"/>
      <c r="BY198" s="222"/>
      <c r="BZ198" s="222"/>
      <c r="CA198" s="222"/>
      <c r="CB198" s="222"/>
    </row>
    <row r="199" spans="2:80" s="139" customFormat="1" x14ac:dyDescent="0.5">
      <c r="B199" s="140"/>
      <c r="D199" s="141"/>
      <c r="L199" s="4"/>
      <c r="O199" s="140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BC199" s="222"/>
      <c r="BD199" s="222"/>
      <c r="BE199" s="222"/>
      <c r="BF199" s="222"/>
      <c r="BG199" s="222"/>
      <c r="BH199" s="222"/>
      <c r="BI199" s="222"/>
      <c r="BJ199" s="222"/>
      <c r="BK199" s="222"/>
      <c r="BL199" s="222"/>
      <c r="BM199" s="222"/>
      <c r="BN199" s="222"/>
      <c r="BO199" s="222"/>
      <c r="BP199" s="222"/>
      <c r="BQ199" s="222"/>
      <c r="BR199" s="222"/>
      <c r="BS199" s="222"/>
      <c r="BT199" s="222"/>
      <c r="BU199" s="222"/>
      <c r="BV199" s="222"/>
      <c r="BW199" s="222"/>
      <c r="BX199" s="222"/>
      <c r="BY199" s="222"/>
      <c r="BZ199" s="222"/>
      <c r="CA199" s="222"/>
      <c r="CB199" s="222"/>
    </row>
    <row r="200" spans="2:80" s="139" customFormat="1" x14ac:dyDescent="0.5">
      <c r="B200" s="140"/>
      <c r="D200" s="141"/>
      <c r="L200" s="4"/>
      <c r="O200" s="140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BC200" s="222"/>
      <c r="BD200" s="222"/>
      <c r="BE200" s="222"/>
      <c r="BF200" s="222"/>
      <c r="BG200" s="222"/>
      <c r="BH200" s="222"/>
      <c r="BI200" s="222"/>
      <c r="BJ200" s="222"/>
      <c r="BK200" s="222"/>
      <c r="BL200" s="222"/>
      <c r="BM200" s="222"/>
      <c r="BN200" s="222"/>
      <c r="BO200" s="222"/>
      <c r="BP200" s="222"/>
      <c r="BQ200" s="222"/>
      <c r="BR200" s="222"/>
      <c r="BS200" s="222"/>
      <c r="BT200" s="222"/>
      <c r="BU200" s="222"/>
      <c r="BV200" s="222"/>
      <c r="BW200" s="222"/>
      <c r="BX200" s="222"/>
      <c r="BY200" s="222"/>
      <c r="BZ200" s="222"/>
      <c r="CA200" s="222"/>
      <c r="CB200" s="222"/>
    </row>
    <row r="201" spans="2:80" s="139" customFormat="1" x14ac:dyDescent="0.5">
      <c r="B201" s="140"/>
      <c r="D201" s="141"/>
      <c r="L201" s="4"/>
      <c r="O201" s="140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BC201" s="222"/>
      <c r="BD201" s="222"/>
      <c r="BE201" s="222"/>
      <c r="BF201" s="222"/>
      <c r="BG201" s="222"/>
      <c r="BH201" s="222"/>
      <c r="BI201" s="222"/>
      <c r="BJ201" s="222"/>
      <c r="BK201" s="222"/>
      <c r="BL201" s="222"/>
      <c r="BM201" s="222"/>
      <c r="BN201" s="222"/>
      <c r="BO201" s="222"/>
      <c r="BP201" s="222"/>
      <c r="BQ201" s="222"/>
      <c r="BR201" s="222"/>
      <c r="BS201" s="222"/>
      <c r="BT201" s="222"/>
      <c r="BU201" s="222"/>
      <c r="BV201" s="222"/>
      <c r="BW201" s="222"/>
      <c r="BX201" s="222"/>
      <c r="BY201" s="222"/>
      <c r="BZ201" s="222"/>
      <c r="CA201" s="222"/>
      <c r="CB201" s="222"/>
    </row>
    <row r="202" spans="2:80" s="139" customFormat="1" x14ac:dyDescent="0.5">
      <c r="B202" s="140"/>
      <c r="D202" s="141"/>
      <c r="L202" s="4"/>
      <c r="O202" s="140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BC202" s="222"/>
      <c r="BD202" s="222"/>
      <c r="BE202" s="222"/>
      <c r="BF202" s="222"/>
      <c r="BG202" s="222"/>
      <c r="BH202" s="222"/>
      <c r="BI202" s="222"/>
      <c r="BJ202" s="222"/>
      <c r="BK202" s="222"/>
      <c r="BL202" s="222"/>
      <c r="BM202" s="222"/>
      <c r="BN202" s="222"/>
      <c r="BO202" s="222"/>
      <c r="BP202" s="222"/>
      <c r="BQ202" s="222"/>
      <c r="BR202" s="222"/>
      <c r="BS202" s="222"/>
      <c r="BT202" s="222"/>
      <c r="BU202" s="222"/>
      <c r="BV202" s="222"/>
      <c r="BW202" s="222"/>
      <c r="BX202" s="222"/>
      <c r="BY202" s="222"/>
      <c r="BZ202" s="222"/>
      <c r="CA202" s="222"/>
      <c r="CB202" s="222"/>
    </row>
    <row r="203" spans="2:80" s="139" customFormat="1" x14ac:dyDescent="0.5">
      <c r="B203" s="140"/>
      <c r="D203" s="141"/>
      <c r="L203" s="4"/>
      <c r="O203" s="140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BC203" s="222"/>
      <c r="BD203" s="222"/>
      <c r="BE203" s="222"/>
      <c r="BF203" s="222"/>
      <c r="BG203" s="222"/>
      <c r="BH203" s="222"/>
      <c r="BI203" s="222"/>
      <c r="BJ203" s="222"/>
      <c r="BK203" s="222"/>
      <c r="BL203" s="222"/>
      <c r="BM203" s="222"/>
      <c r="BN203" s="222"/>
      <c r="BO203" s="222"/>
      <c r="BP203" s="222"/>
      <c r="BQ203" s="222"/>
      <c r="BR203" s="222"/>
      <c r="BS203" s="222"/>
      <c r="BT203" s="222"/>
      <c r="BU203" s="222"/>
      <c r="BV203" s="222"/>
      <c r="BW203" s="222"/>
      <c r="BX203" s="222"/>
      <c r="BY203" s="222"/>
      <c r="BZ203" s="222"/>
      <c r="CA203" s="222"/>
      <c r="CB203" s="222"/>
    </row>
    <row r="204" spans="2:80" s="139" customFormat="1" x14ac:dyDescent="0.5">
      <c r="B204" s="140"/>
      <c r="D204" s="141"/>
      <c r="L204" s="4"/>
      <c r="O204" s="140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BC204" s="222"/>
      <c r="BD204" s="222"/>
      <c r="BE204" s="222"/>
      <c r="BF204" s="222"/>
      <c r="BG204" s="222"/>
      <c r="BH204" s="222"/>
      <c r="BI204" s="222"/>
      <c r="BJ204" s="222"/>
      <c r="BK204" s="222"/>
      <c r="BL204" s="222"/>
      <c r="BM204" s="222"/>
      <c r="BN204" s="222"/>
      <c r="BO204" s="222"/>
      <c r="BP204" s="222"/>
      <c r="BQ204" s="222"/>
      <c r="BR204" s="222"/>
      <c r="BS204" s="222"/>
      <c r="BT204" s="222"/>
      <c r="BU204" s="222"/>
      <c r="BV204" s="222"/>
      <c r="BW204" s="222"/>
      <c r="BX204" s="222"/>
      <c r="BY204" s="222"/>
      <c r="BZ204" s="222"/>
      <c r="CA204" s="222"/>
      <c r="CB204" s="222"/>
    </row>
    <row r="205" spans="2:80" s="139" customFormat="1" x14ac:dyDescent="0.5">
      <c r="B205" s="140"/>
      <c r="D205" s="141"/>
      <c r="L205" s="4"/>
      <c r="O205" s="140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BC205" s="222"/>
      <c r="BD205" s="222"/>
      <c r="BE205" s="222"/>
      <c r="BF205" s="222"/>
      <c r="BG205" s="222"/>
      <c r="BH205" s="222"/>
      <c r="BI205" s="222"/>
      <c r="BJ205" s="222"/>
      <c r="BK205" s="222"/>
      <c r="BL205" s="222"/>
      <c r="BM205" s="222"/>
      <c r="BN205" s="222"/>
      <c r="BO205" s="222"/>
      <c r="BP205" s="222"/>
      <c r="BQ205" s="222"/>
      <c r="BR205" s="222"/>
      <c r="BS205" s="222"/>
      <c r="BT205" s="222"/>
      <c r="BU205" s="222"/>
      <c r="BV205" s="222"/>
      <c r="BW205" s="222"/>
      <c r="BX205" s="222"/>
      <c r="BY205" s="222"/>
      <c r="BZ205" s="222"/>
      <c r="CA205" s="222"/>
      <c r="CB205" s="222"/>
    </row>
    <row r="206" spans="2:80" s="139" customFormat="1" x14ac:dyDescent="0.5">
      <c r="B206" s="140"/>
      <c r="D206" s="141"/>
      <c r="L206" s="4"/>
      <c r="O206" s="140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BC206" s="222"/>
      <c r="BD206" s="222"/>
      <c r="BE206" s="222"/>
      <c r="BF206" s="222"/>
      <c r="BG206" s="222"/>
      <c r="BH206" s="222"/>
      <c r="BI206" s="222"/>
      <c r="BJ206" s="222"/>
      <c r="BK206" s="222"/>
      <c r="BL206" s="222"/>
      <c r="BM206" s="222"/>
      <c r="BN206" s="222"/>
      <c r="BO206" s="222"/>
      <c r="BP206" s="222"/>
      <c r="BQ206" s="222"/>
      <c r="BR206" s="222"/>
      <c r="BS206" s="222"/>
      <c r="BT206" s="222"/>
      <c r="BU206" s="222"/>
      <c r="BV206" s="222"/>
      <c r="BW206" s="222"/>
      <c r="BX206" s="222"/>
      <c r="BY206" s="222"/>
      <c r="BZ206" s="222"/>
      <c r="CA206" s="222"/>
      <c r="CB206" s="222"/>
    </row>
    <row r="207" spans="2:80" s="139" customFormat="1" x14ac:dyDescent="0.5">
      <c r="B207" s="140"/>
      <c r="D207" s="141"/>
      <c r="L207" s="4"/>
      <c r="O207" s="140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BC207" s="222"/>
      <c r="BD207" s="222"/>
      <c r="BE207" s="222"/>
      <c r="BF207" s="222"/>
      <c r="BG207" s="222"/>
      <c r="BH207" s="222"/>
      <c r="BI207" s="222"/>
      <c r="BJ207" s="222"/>
      <c r="BK207" s="222"/>
      <c r="BL207" s="222"/>
      <c r="BM207" s="222"/>
      <c r="BN207" s="222"/>
      <c r="BO207" s="222"/>
      <c r="BP207" s="222"/>
      <c r="BQ207" s="222"/>
      <c r="BR207" s="222"/>
      <c r="BS207" s="222"/>
      <c r="BT207" s="222"/>
      <c r="BU207" s="222"/>
      <c r="BV207" s="222"/>
      <c r="BW207" s="222"/>
      <c r="BX207" s="222"/>
      <c r="BY207" s="222"/>
      <c r="BZ207" s="222"/>
      <c r="CA207" s="222"/>
      <c r="CB207" s="222"/>
    </row>
    <row r="208" spans="2:80" s="139" customFormat="1" x14ac:dyDescent="0.5">
      <c r="B208" s="140"/>
      <c r="D208" s="141"/>
      <c r="L208" s="4"/>
      <c r="O208" s="140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BC208" s="222"/>
      <c r="BD208" s="222"/>
      <c r="BE208" s="222"/>
      <c r="BF208" s="222"/>
      <c r="BG208" s="222"/>
      <c r="BH208" s="222"/>
      <c r="BI208" s="222"/>
      <c r="BJ208" s="222"/>
      <c r="BK208" s="222"/>
      <c r="BL208" s="222"/>
      <c r="BM208" s="222"/>
      <c r="BN208" s="222"/>
      <c r="BO208" s="222"/>
      <c r="BP208" s="222"/>
      <c r="BQ208" s="222"/>
      <c r="BR208" s="222"/>
      <c r="BS208" s="222"/>
      <c r="BT208" s="222"/>
      <c r="BU208" s="222"/>
      <c r="BV208" s="222"/>
      <c r="BW208" s="222"/>
      <c r="BX208" s="222"/>
      <c r="BY208" s="222"/>
      <c r="BZ208" s="222"/>
      <c r="CA208" s="222"/>
      <c r="CB208" s="222"/>
    </row>
    <row r="209" spans="2:80" s="139" customFormat="1" x14ac:dyDescent="0.5">
      <c r="B209" s="140"/>
      <c r="D209" s="141"/>
      <c r="L209" s="4"/>
      <c r="O209" s="140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BC209" s="222"/>
      <c r="BD209" s="222"/>
      <c r="BE209" s="222"/>
      <c r="BF209" s="222"/>
      <c r="BG209" s="222"/>
      <c r="BH209" s="222"/>
      <c r="BI209" s="222"/>
      <c r="BJ209" s="222"/>
      <c r="BK209" s="222"/>
      <c r="BL209" s="222"/>
      <c r="BM209" s="222"/>
      <c r="BN209" s="222"/>
      <c r="BO209" s="222"/>
      <c r="BP209" s="222"/>
      <c r="BQ209" s="222"/>
      <c r="BR209" s="222"/>
      <c r="BS209" s="222"/>
      <c r="BT209" s="222"/>
      <c r="BU209" s="222"/>
      <c r="BV209" s="222"/>
      <c r="BW209" s="222"/>
      <c r="BX209" s="222"/>
      <c r="BY209" s="222"/>
      <c r="BZ209" s="222"/>
      <c r="CA209" s="222"/>
      <c r="CB209" s="222"/>
    </row>
    <row r="210" spans="2:80" s="139" customFormat="1" x14ac:dyDescent="0.5">
      <c r="B210" s="140"/>
      <c r="D210" s="141"/>
      <c r="L210" s="4"/>
      <c r="O210" s="140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BC210" s="222"/>
      <c r="BD210" s="222"/>
      <c r="BE210" s="222"/>
      <c r="BF210" s="222"/>
      <c r="BG210" s="222"/>
      <c r="BH210" s="222"/>
      <c r="BI210" s="222"/>
      <c r="BJ210" s="222"/>
      <c r="BK210" s="222"/>
      <c r="BL210" s="222"/>
      <c r="BM210" s="222"/>
      <c r="BN210" s="222"/>
      <c r="BO210" s="222"/>
      <c r="BP210" s="222"/>
      <c r="BQ210" s="222"/>
      <c r="BR210" s="222"/>
      <c r="BS210" s="222"/>
      <c r="BT210" s="222"/>
      <c r="BU210" s="222"/>
      <c r="BV210" s="222"/>
      <c r="BW210" s="222"/>
      <c r="BX210" s="222"/>
      <c r="BY210" s="222"/>
      <c r="BZ210" s="222"/>
      <c r="CA210" s="222"/>
      <c r="CB210" s="222"/>
    </row>
    <row r="211" spans="2:80" s="139" customFormat="1" x14ac:dyDescent="0.5">
      <c r="B211" s="140"/>
      <c r="D211" s="141"/>
      <c r="L211" s="4"/>
      <c r="O211" s="140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BC211" s="222"/>
      <c r="BD211" s="222"/>
      <c r="BE211" s="222"/>
      <c r="BF211" s="222"/>
      <c r="BG211" s="222"/>
      <c r="BH211" s="222"/>
      <c r="BI211" s="222"/>
      <c r="BJ211" s="222"/>
      <c r="BK211" s="222"/>
      <c r="BL211" s="222"/>
      <c r="BM211" s="222"/>
      <c r="BN211" s="222"/>
      <c r="BO211" s="222"/>
      <c r="BP211" s="222"/>
      <c r="BQ211" s="222"/>
      <c r="BR211" s="222"/>
      <c r="BS211" s="222"/>
      <c r="BT211" s="222"/>
      <c r="BU211" s="222"/>
      <c r="BV211" s="222"/>
      <c r="BW211" s="222"/>
      <c r="BX211" s="222"/>
      <c r="BY211" s="222"/>
      <c r="BZ211" s="222"/>
      <c r="CA211" s="222"/>
      <c r="CB211" s="222"/>
    </row>
    <row r="212" spans="2:80" s="139" customFormat="1" x14ac:dyDescent="0.5">
      <c r="B212" s="140"/>
      <c r="D212" s="141"/>
      <c r="L212" s="4"/>
      <c r="O212" s="140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BC212" s="222"/>
      <c r="BD212" s="222"/>
      <c r="BE212" s="222"/>
      <c r="BF212" s="222"/>
      <c r="BG212" s="222"/>
      <c r="BH212" s="222"/>
      <c r="BI212" s="222"/>
      <c r="BJ212" s="222"/>
      <c r="BK212" s="222"/>
      <c r="BL212" s="222"/>
      <c r="BM212" s="222"/>
      <c r="BN212" s="222"/>
      <c r="BO212" s="222"/>
      <c r="BP212" s="222"/>
      <c r="BQ212" s="222"/>
      <c r="BR212" s="222"/>
      <c r="BS212" s="222"/>
      <c r="BT212" s="222"/>
      <c r="BU212" s="222"/>
      <c r="BV212" s="222"/>
      <c r="BW212" s="222"/>
      <c r="BX212" s="222"/>
      <c r="BY212" s="222"/>
      <c r="BZ212" s="222"/>
      <c r="CA212" s="222"/>
      <c r="CB212" s="222"/>
    </row>
    <row r="213" spans="2:80" s="139" customFormat="1" x14ac:dyDescent="0.5">
      <c r="B213" s="140"/>
      <c r="D213" s="141"/>
      <c r="L213" s="4"/>
      <c r="O213" s="140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BC213" s="222"/>
      <c r="BD213" s="222"/>
      <c r="BE213" s="222"/>
      <c r="BF213" s="222"/>
      <c r="BG213" s="222"/>
      <c r="BH213" s="222"/>
      <c r="BI213" s="222"/>
      <c r="BJ213" s="222"/>
      <c r="BK213" s="222"/>
      <c r="BL213" s="222"/>
      <c r="BM213" s="222"/>
      <c r="BN213" s="222"/>
      <c r="BO213" s="222"/>
      <c r="BP213" s="222"/>
      <c r="BQ213" s="222"/>
      <c r="BR213" s="222"/>
      <c r="BS213" s="222"/>
      <c r="BT213" s="222"/>
      <c r="BU213" s="222"/>
      <c r="BV213" s="222"/>
      <c r="BW213" s="222"/>
      <c r="BX213" s="222"/>
      <c r="BY213" s="222"/>
      <c r="BZ213" s="222"/>
      <c r="CA213" s="222"/>
      <c r="CB213" s="222"/>
    </row>
    <row r="214" spans="2:80" s="139" customFormat="1" x14ac:dyDescent="0.5">
      <c r="B214" s="140"/>
      <c r="D214" s="141"/>
      <c r="L214" s="4"/>
      <c r="O214" s="140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BC214" s="222"/>
      <c r="BD214" s="222"/>
      <c r="BE214" s="222"/>
      <c r="BF214" s="222"/>
      <c r="BG214" s="222"/>
      <c r="BH214" s="222"/>
      <c r="BI214" s="222"/>
      <c r="BJ214" s="222"/>
      <c r="BK214" s="222"/>
      <c r="BL214" s="222"/>
      <c r="BM214" s="222"/>
      <c r="BN214" s="222"/>
      <c r="BO214" s="222"/>
      <c r="BP214" s="222"/>
      <c r="BQ214" s="222"/>
      <c r="BR214" s="222"/>
      <c r="BS214" s="222"/>
      <c r="BT214" s="222"/>
      <c r="BU214" s="222"/>
      <c r="BV214" s="222"/>
      <c r="BW214" s="222"/>
      <c r="BX214" s="222"/>
      <c r="BY214" s="222"/>
      <c r="BZ214" s="222"/>
      <c r="CA214" s="222"/>
      <c r="CB214" s="222"/>
    </row>
    <row r="215" spans="2:80" s="139" customFormat="1" x14ac:dyDescent="0.5">
      <c r="B215" s="140"/>
      <c r="D215" s="141"/>
      <c r="L215" s="4"/>
      <c r="O215" s="140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BC215" s="222"/>
      <c r="BD215" s="222"/>
      <c r="BE215" s="222"/>
      <c r="BF215" s="222"/>
      <c r="BG215" s="222"/>
      <c r="BH215" s="222"/>
      <c r="BI215" s="222"/>
      <c r="BJ215" s="222"/>
      <c r="BK215" s="222"/>
      <c r="BL215" s="222"/>
      <c r="BM215" s="222"/>
      <c r="BN215" s="222"/>
      <c r="BO215" s="222"/>
      <c r="BP215" s="222"/>
      <c r="BQ215" s="222"/>
      <c r="BR215" s="222"/>
      <c r="BS215" s="222"/>
      <c r="BT215" s="222"/>
      <c r="BU215" s="222"/>
      <c r="BV215" s="222"/>
      <c r="BW215" s="222"/>
      <c r="BX215" s="222"/>
      <c r="BY215" s="222"/>
      <c r="BZ215" s="222"/>
      <c r="CA215" s="222"/>
      <c r="CB215" s="222"/>
    </row>
    <row r="216" spans="2:80" s="139" customFormat="1" x14ac:dyDescent="0.5">
      <c r="B216" s="140"/>
      <c r="D216" s="141"/>
      <c r="L216" s="4"/>
      <c r="O216" s="140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BC216" s="222"/>
      <c r="BD216" s="222"/>
      <c r="BE216" s="222"/>
      <c r="BF216" s="222"/>
      <c r="BG216" s="222"/>
      <c r="BH216" s="222"/>
      <c r="BI216" s="222"/>
      <c r="BJ216" s="222"/>
      <c r="BK216" s="222"/>
      <c r="BL216" s="222"/>
      <c r="BM216" s="222"/>
      <c r="BN216" s="222"/>
      <c r="BO216" s="222"/>
      <c r="BP216" s="222"/>
      <c r="BQ216" s="222"/>
      <c r="BR216" s="222"/>
      <c r="BS216" s="222"/>
      <c r="BT216" s="222"/>
      <c r="BU216" s="222"/>
      <c r="BV216" s="222"/>
      <c r="BW216" s="222"/>
      <c r="BX216" s="222"/>
      <c r="BY216" s="222"/>
      <c r="BZ216" s="222"/>
      <c r="CA216" s="222"/>
      <c r="CB216" s="222"/>
    </row>
    <row r="217" spans="2:80" s="139" customFormat="1" x14ac:dyDescent="0.5">
      <c r="B217" s="140"/>
      <c r="D217" s="141"/>
      <c r="L217" s="4"/>
      <c r="O217" s="140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BC217" s="222"/>
      <c r="BD217" s="222"/>
      <c r="BE217" s="222"/>
      <c r="BF217" s="222"/>
      <c r="BG217" s="222"/>
      <c r="BH217" s="222"/>
      <c r="BI217" s="222"/>
      <c r="BJ217" s="222"/>
      <c r="BK217" s="222"/>
      <c r="BL217" s="222"/>
      <c r="BM217" s="222"/>
      <c r="BN217" s="222"/>
      <c r="BO217" s="222"/>
      <c r="BP217" s="222"/>
      <c r="BQ217" s="222"/>
      <c r="BR217" s="222"/>
      <c r="BS217" s="222"/>
      <c r="BT217" s="222"/>
      <c r="BU217" s="222"/>
      <c r="BV217" s="222"/>
      <c r="BW217" s="222"/>
      <c r="BX217" s="222"/>
      <c r="BY217" s="222"/>
      <c r="BZ217" s="222"/>
      <c r="CA217" s="222"/>
      <c r="CB217" s="222"/>
    </row>
    <row r="218" spans="2:80" s="139" customFormat="1" x14ac:dyDescent="0.5">
      <c r="B218" s="140"/>
      <c r="D218" s="141"/>
      <c r="L218" s="4"/>
      <c r="O218" s="140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BC218" s="222"/>
      <c r="BD218" s="222"/>
      <c r="BE218" s="222"/>
      <c r="BF218" s="222"/>
      <c r="BG218" s="222"/>
      <c r="BH218" s="222"/>
      <c r="BI218" s="222"/>
      <c r="BJ218" s="222"/>
      <c r="BK218" s="222"/>
      <c r="BL218" s="222"/>
      <c r="BM218" s="222"/>
      <c r="BN218" s="222"/>
      <c r="BO218" s="222"/>
      <c r="BP218" s="222"/>
      <c r="BQ218" s="222"/>
      <c r="BR218" s="222"/>
      <c r="BS218" s="222"/>
      <c r="BT218" s="222"/>
      <c r="BU218" s="222"/>
      <c r="BV218" s="222"/>
      <c r="BW218" s="222"/>
      <c r="BX218" s="222"/>
      <c r="BY218" s="222"/>
      <c r="BZ218" s="222"/>
      <c r="CA218" s="222"/>
      <c r="CB218" s="222"/>
    </row>
    <row r="219" spans="2:80" s="139" customFormat="1" x14ac:dyDescent="0.5">
      <c r="B219" s="140"/>
      <c r="D219" s="141"/>
      <c r="L219" s="4"/>
      <c r="O219" s="140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BC219" s="222"/>
      <c r="BD219" s="222"/>
      <c r="BE219" s="222"/>
      <c r="BF219" s="222"/>
      <c r="BG219" s="222"/>
      <c r="BH219" s="222"/>
      <c r="BI219" s="222"/>
      <c r="BJ219" s="222"/>
      <c r="BK219" s="222"/>
      <c r="BL219" s="222"/>
      <c r="BM219" s="222"/>
      <c r="BN219" s="222"/>
      <c r="BO219" s="222"/>
      <c r="BP219" s="222"/>
      <c r="BQ219" s="222"/>
      <c r="BR219" s="222"/>
      <c r="BS219" s="222"/>
      <c r="BT219" s="222"/>
      <c r="BU219" s="222"/>
      <c r="BV219" s="222"/>
      <c r="BW219" s="222"/>
      <c r="BX219" s="222"/>
      <c r="BY219" s="222"/>
      <c r="BZ219" s="222"/>
      <c r="CA219" s="222"/>
      <c r="CB219" s="222"/>
    </row>
    <row r="220" spans="2:80" s="139" customFormat="1" x14ac:dyDescent="0.5">
      <c r="B220" s="140"/>
      <c r="D220" s="141"/>
      <c r="L220" s="4"/>
      <c r="O220" s="140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BC220" s="222"/>
      <c r="BD220" s="222"/>
      <c r="BE220" s="222"/>
      <c r="BF220" s="222"/>
      <c r="BG220" s="222"/>
      <c r="BH220" s="222"/>
      <c r="BI220" s="222"/>
      <c r="BJ220" s="222"/>
      <c r="BK220" s="222"/>
      <c r="BL220" s="222"/>
      <c r="BM220" s="222"/>
      <c r="BN220" s="222"/>
      <c r="BO220" s="222"/>
      <c r="BP220" s="222"/>
      <c r="BQ220" s="222"/>
      <c r="BR220" s="222"/>
      <c r="BS220" s="222"/>
      <c r="BT220" s="222"/>
      <c r="BU220" s="222"/>
      <c r="BV220" s="222"/>
      <c r="BW220" s="222"/>
      <c r="BX220" s="222"/>
      <c r="BY220" s="222"/>
      <c r="BZ220" s="222"/>
      <c r="CA220" s="222"/>
      <c r="CB220" s="222"/>
    </row>
    <row r="221" spans="2:80" s="139" customFormat="1" x14ac:dyDescent="0.5">
      <c r="B221" s="140"/>
      <c r="D221" s="141"/>
      <c r="L221" s="4"/>
      <c r="O221" s="140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BC221" s="222"/>
      <c r="BD221" s="222"/>
      <c r="BE221" s="222"/>
      <c r="BF221" s="222"/>
      <c r="BG221" s="222"/>
      <c r="BH221" s="222"/>
      <c r="BI221" s="222"/>
      <c r="BJ221" s="222"/>
      <c r="BK221" s="222"/>
      <c r="BL221" s="222"/>
      <c r="BM221" s="222"/>
      <c r="BN221" s="222"/>
      <c r="BO221" s="222"/>
      <c r="BP221" s="222"/>
      <c r="BQ221" s="222"/>
      <c r="BR221" s="222"/>
      <c r="BS221" s="222"/>
      <c r="BT221" s="222"/>
      <c r="BU221" s="222"/>
      <c r="BV221" s="222"/>
      <c r="BW221" s="222"/>
      <c r="BX221" s="222"/>
      <c r="BY221" s="222"/>
      <c r="BZ221" s="222"/>
      <c r="CA221" s="222"/>
      <c r="CB221" s="222"/>
    </row>
    <row r="222" spans="2:80" s="139" customFormat="1" x14ac:dyDescent="0.5">
      <c r="B222" s="140"/>
      <c r="D222" s="141"/>
      <c r="L222" s="4"/>
      <c r="O222" s="140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BC222" s="222"/>
      <c r="BD222" s="222"/>
      <c r="BE222" s="222"/>
      <c r="BF222" s="222"/>
      <c r="BG222" s="222"/>
      <c r="BH222" s="222"/>
      <c r="BI222" s="222"/>
      <c r="BJ222" s="222"/>
      <c r="BK222" s="222"/>
      <c r="BL222" s="222"/>
      <c r="BM222" s="222"/>
      <c r="BN222" s="222"/>
      <c r="BO222" s="222"/>
      <c r="BP222" s="222"/>
      <c r="BQ222" s="222"/>
      <c r="BR222" s="222"/>
      <c r="BS222" s="222"/>
      <c r="BT222" s="222"/>
      <c r="BU222" s="222"/>
      <c r="BV222" s="222"/>
      <c r="BW222" s="222"/>
      <c r="BX222" s="222"/>
      <c r="BY222" s="222"/>
      <c r="BZ222" s="222"/>
      <c r="CA222" s="222"/>
      <c r="CB222" s="222"/>
    </row>
    <row r="223" spans="2:80" s="139" customFormat="1" x14ac:dyDescent="0.5">
      <c r="B223" s="140"/>
      <c r="D223" s="141"/>
      <c r="L223" s="4"/>
      <c r="O223" s="140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BC223" s="222"/>
      <c r="BD223" s="222"/>
      <c r="BE223" s="222"/>
      <c r="BF223" s="222"/>
      <c r="BG223" s="222"/>
      <c r="BH223" s="222"/>
      <c r="BI223" s="222"/>
      <c r="BJ223" s="222"/>
      <c r="BK223" s="222"/>
      <c r="BL223" s="222"/>
      <c r="BM223" s="222"/>
      <c r="BN223" s="222"/>
      <c r="BO223" s="222"/>
      <c r="BP223" s="222"/>
      <c r="BQ223" s="222"/>
      <c r="BR223" s="222"/>
      <c r="BS223" s="222"/>
      <c r="BT223" s="222"/>
      <c r="BU223" s="222"/>
      <c r="BV223" s="222"/>
      <c r="BW223" s="222"/>
      <c r="BX223" s="222"/>
      <c r="BY223" s="222"/>
      <c r="BZ223" s="222"/>
      <c r="CA223" s="222"/>
      <c r="CB223" s="222"/>
    </row>
    <row r="224" spans="2:80" s="139" customFormat="1" x14ac:dyDescent="0.5">
      <c r="B224" s="140"/>
      <c r="D224" s="141"/>
      <c r="L224" s="4"/>
      <c r="O224" s="140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BC224" s="222"/>
      <c r="BD224" s="222"/>
      <c r="BE224" s="222"/>
      <c r="BF224" s="222"/>
      <c r="BG224" s="222"/>
      <c r="BH224" s="222"/>
      <c r="BI224" s="222"/>
      <c r="BJ224" s="222"/>
      <c r="BK224" s="222"/>
      <c r="BL224" s="222"/>
      <c r="BM224" s="222"/>
      <c r="BN224" s="222"/>
      <c r="BO224" s="222"/>
      <c r="BP224" s="222"/>
      <c r="BQ224" s="222"/>
      <c r="BR224" s="222"/>
      <c r="BS224" s="222"/>
      <c r="BT224" s="222"/>
      <c r="BU224" s="222"/>
      <c r="BV224" s="222"/>
      <c r="BW224" s="222"/>
      <c r="BX224" s="222"/>
      <c r="BY224" s="222"/>
      <c r="BZ224" s="222"/>
      <c r="CA224" s="222"/>
      <c r="CB224" s="222"/>
    </row>
    <row r="225" spans="2:80" s="139" customFormat="1" x14ac:dyDescent="0.5">
      <c r="B225" s="140"/>
      <c r="D225" s="141"/>
      <c r="L225" s="4"/>
      <c r="O225" s="140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BC225" s="222"/>
      <c r="BD225" s="222"/>
      <c r="BE225" s="222"/>
      <c r="BF225" s="222"/>
      <c r="BG225" s="222"/>
      <c r="BH225" s="222"/>
      <c r="BI225" s="222"/>
      <c r="BJ225" s="222"/>
      <c r="BK225" s="222"/>
      <c r="BL225" s="222"/>
      <c r="BM225" s="222"/>
      <c r="BN225" s="222"/>
      <c r="BO225" s="222"/>
      <c r="BP225" s="222"/>
      <c r="BQ225" s="222"/>
      <c r="BR225" s="222"/>
      <c r="BS225" s="222"/>
      <c r="BT225" s="222"/>
      <c r="BU225" s="222"/>
      <c r="BV225" s="222"/>
      <c r="BW225" s="222"/>
      <c r="BX225" s="222"/>
      <c r="BY225" s="222"/>
      <c r="BZ225" s="222"/>
      <c r="CA225" s="222"/>
      <c r="CB225" s="222"/>
    </row>
    <row r="226" spans="2:80" s="139" customFormat="1" x14ac:dyDescent="0.5">
      <c r="B226" s="140"/>
      <c r="D226" s="141"/>
      <c r="L226" s="4"/>
      <c r="O226" s="140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BC226" s="222"/>
      <c r="BD226" s="222"/>
      <c r="BE226" s="222"/>
      <c r="BF226" s="222"/>
      <c r="BG226" s="222"/>
      <c r="BH226" s="222"/>
      <c r="BI226" s="222"/>
      <c r="BJ226" s="222"/>
      <c r="BK226" s="222"/>
      <c r="BL226" s="222"/>
      <c r="BM226" s="222"/>
      <c r="BN226" s="222"/>
      <c r="BO226" s="222"/>
      <c r="BP226" s="222"/>
      <c r="BQ226" s="222"/>
      <c r="BR226" s="222"/>
      <c r="BS226" s="222"/>
      <c r="BT226" s="222"/>
      <c r="BU226" s="222"/>
      <c r="BV226" s="222"/>
      <c r="BW226" s="222"/>
      <c r="BX226" s="222"/>
      <c r="BY226" s="222"/>
      <c r="BZ226" s="222"/>
      <c r="CA226" s="222"/>
      <c r="CB226" s="222"/>
    </row>
    <row r="227" spans="2:80" s="139" customFormat="1" x14ac:dyDescent="0.5">
      <c r="B227" s="140"/>
      <c r="D227" s="141"/>
      <c r="L227" s="4"/>
      <c r="O227" s="140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BC227" s="222"/>
      <c r="BD227" s="222"/>
      <c r="BE227" s="222"/>
      <c r="BF227" s="222"/>
      <c r="BG227" s="222"/>
      <c r="BH227" s="222"/>
      <c r="BI227" s="222"/>
      <c r="BJ227" s="222"/>
      <c r="BK227" s="222"/>
      <c r="BL227" s="222"/>
      <c r="BM227" s="222"/>
      <c r="BN227" s="222"/>
      <c r="BO227" s="222"/>
      <c r="BP227" s="222"/>
      <c r="BQ227" s="222"/>
      <c r="BR227" s="222"/>
      <c r="BS227" s="222"/>
      <c r="BT227" s="222"/>
      <c r="BU227" s="222"/>
      <c r="BV227" s="222"/>
      <c r="BW227" s="222"/>
      <c r="BX227" s="222"/>
      <c r="BY227" s="222"/>
      <c r="BZ227" s="222"/>
      <c r="CA227" s="222"/>
      <c r="CB227" s="222"/>
    </row>
    <row r="228" spans="2:80" s="139" customFormat="1" x14ac:dyDescent="0.5">
      <c r="B228" s="140"/>
      <c r="D228" s="141"/>
      <c r="L228" s="4"/>
      <c r="O228" s="140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BC228" s="222"/>
      <c r="BD228" s="222"/>
      <c r="BE228" s="222"/>
      <c r="BF228" s="222"/>
      <c r="BG228" s="222"/>
      <c r="BH228" s="222"/>
      <c r="BI228" s="222"/>
      <c r="BJ228" s="222"/>
      <c r="BK228" s="222"/>
      <c r="BL228" s="222"/>
      <c r="BM228" s="222"/>
      <c r="BN228" s="222"/>
      <c r="BO228" s="222"/>
      <c r="BP228" s="222"/>
      <c r="BQ228" s="222"/>
      <c r="BR228" s="222"/>
      <c r="BS228" s="222"/>
      <c r="BT228" s="222"/>
      <c r="BU228" s="222"/>
      <c r="BV228" s="222"/>
      <c r="BW228" s="222"/>
      <c r="BX228" s="222"/>
      <c r="BY228" s="222"/>
      <c r="BZ228" s="222"/>
      <c r="CA228" s="222"/>
      <c r="CB228" s="222"/>
    </row>
    <row r="229" spans="2:80" s="139" customFormat="1" x14ac:dyDescent="0.5">
      <c r="B229" s="140"/>
      <c r="D229" s="141"/>
      <c r="L229" s="4"/>
      <c r="O229" s="140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BC229" s="222"/>
      <c r="BD229" s="222"/>
      <c r="BE229" s="222"/>
      <c r="BF229" s="222"/>
      <c r="BG229" s="222"/>
      <c r="BH229" s="222"/>
      <c r="BI229" s="222"/>
      <c r="BJ229" s="222"/>
      <c r="BK229" s="222"/>
      <c r="BL229" s="222"/>
      <c r="BM229" s="222"/>
      <c r="BN229" s="222"/>
      <c r="BO229" s="222"/>
      <c r="BP229" s="222"/>
      <c r="BQ229" s="222"/>
      <c r="BR229" s="222"/>
      <c r="BS229" s="222"/>
      <c r="BT229" s="222"/>
      <c r="BU229" s="222"/>
      <c r="BV229" s="222"/>
      <c r="BW229" s="222"/>
      <c r="BX229" s="222"/>
      <c r="BY229" s="222"/>
      <c r="BZ229" s="222"/>
      <c r="CA229" s="222"/>
      <c r="CB229" s="222"/>
    </row>
    <row r="230" spans="2:80" s="139" customFormat="1" x14ac:dyDescent="0.5">
      <c r="B230" s="140"/>
      <c r="D230" s="141"/>
      <c r="L230" s="4"/>
      <c r="O230" s="140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BC230" s="222"/>
      <c r="BD230" s="222"/>
      <c r="BE230" s="222"/>
      <c r="BF230" s="222"/>
      <c r="BG230" s="222"/>
      <c r="BH230" s="222"/>
      <c r="BI230" s="222"/>
      <c r="BJ230" s="222"/>
      <c r="BK230" s="222"/>
      <c r="BL230" s="222"/>
      <c r="BM230" s="222"/>
      <c r="BN230" s="222"/>
      <c r="BO230" s="222"/>
      <c r="BP230" s="222"/>
      <c r="BQ230" s="222"/>
      <c r="BR230" s="222"/>
      <c r="BS230" s="222"/>
      <c r="BT230" s="222"/>
      <c r="BU230" s="222"/>
      <c r="BV230" s="222"/>
      <c r="BW230" s="222"/>
      <c r="BX230" s="222"/>
      <c r="BY230" s="222"/>
      <c r="BZ230" s="222"/>
      <c r="CA230" s="222"/>
      <c r="CB230" s="222"/>
    </row>
    <row r="231" spans="2:80" s="139" customFormat="1" x14ac:dyDescent="0.5">
      <c r="B231" s="140"/>
      <c r="D231" s="141"/>
      <c r="L231" s="4"/>
      <c r="O231" s="140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BC231" s="222"/>
      <c r="BD231" s="222"/>
      <c r="BE231" s="222"/>
      <c r="BF231" s="222"/>
      <c r="BG231" s="222"/>
      <c r="BH231" s="222"/>
      <c r="BI231" s="222"/>
      <c r="BJ231" s="222"/>
      <c r="BK231" s="222"/>
      <c r="BL231" s="222"/>
      <c r="BM231" s="222"/>
      <c r="BN231" s="222"/>
      <c r="BO231" s="222"/>
      <c r="BP231" s="222"/>
      <c r="BQ231" s="222"/>
      <c r="BR231" s="222"/>
      <c r="BS231" s="222"/>
      <c r="BT231" s="222"/>
      <c r="BU231" s="222"/>
      <c r="BV231" s="222"/>
      <c r="BW231" s="222"/>
      <c r="BX231" s="222"/>
      <c r="BY231" s="222"/>
      <c r="BZ231" s="222"/>
      <c r="CA231" s="222"/>
      <c r="CB231" s="222"/>
    </row>
    <row r="232" spans="2:80" s="139" customFormat="1" x14ac:dyDescent="0.5">
      <c r="B232" s="140"/>
      <c r="D232" s="141"/>
      <c r="L232" s="4"/>
      <c r="O232" s="140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BC232" s="222"/>
      <c r="BD232" s="222"/>
      <c r="BE232" s="222"/>
      <c r="BF232" s="222"/>
      <c r="BG232" s="222"/>
      <c r="BH232" s="222"/>
      <c r="BI232" s="222"/>
      <c r="BJ232" s="222"/>
      <c r="BK232" s="222"/>
      <c r="BL232" s="222"/>
      <c r="BM232" s="222"/>
      <c r="BN232" s="222"/>
      <c r="BO232" s="222"/>
      <c r="BP232" s="222"/>
      <c r="BQ232" s="222"/>
      <c r="BR232" s="222"/>
      <c r="BS232" s="222"/>
      <c r="BT232" s="222"/>
      <c r="BU232" s="222"/>
      <c r="BV232" s="222"/>
      <c r="BW232" s="222"/>
      <c r="BX232" s="222"/>
      <c r="BY232" s="222"/>
      <c r="BZ232" s="222"/>
      <c r="CA232" s="222"/>
      <c r="CB232" s="222"/>
    </row>
    <row r="233" spans="2:80" s="139" customFormat="1" x14ac:dyDescent="0.5">
      <c r="B233" s="140"/>
      <c r="D233" s="141"/>
      <c r="L233" s="4"/>
      <c r="O233" s="140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BC233" s="222"/>
      <c r="BD233" s="222"/>
      <c r="BE233" s="222"/>
      <c r="BF233" s="222"/>
      <c r="BG233" s="222"/>
      <c r="BH233" s="222"/>
      <c r="BI233" s="222"/>
      <c r="BJ233" s="222"/>
      <c r="BK233" s="222"/>
      <c r="BL233" s="222"/>
      <c r="BM233" s="222"/>
      <c r="BN233" s="222"/>
      <c r="BO233" s="222"/>
      <c r="BP233" s="222"/>
      <c r="BQ233" s="222"/>
      <c r="BR233" s="222"/>
      <c r="BS233" s="222"/>
      <c r="BT233" s="222"/>
      <c r="BU233" s="222"/>
      <c r="BV233" s="222"/>
      <c r="BW233" s="222"/>
      <c r="BX233" s="222"/>
      <c r="BY233" s="222"/>
      <c r="BZ233" s="222"/>
      <c r="CA233" s="222"/>
      <c r="CB233" s="222"/>
    </row>
    <row r="234" spans="2:80" s="139" customFormat="1" x14ac:dyDescent="0.5">
      <c r="B234" s="140"/>
      <c r="D234" s="141"/>
      <c r="L234" s="4"/>
      <c r="O234" s="140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BC234" s="222"/>
      <c r="BD234" s="222"/>
      <c r="BE234" s="222"/>
      <c r="BF234" s="222"/>
      <c r="BG234" s="222"/>
      <c r="BH234" s="222"/>
      <c r="BI234" s="222"/>
      <c r="BJ234" s="222"/>
      <c r="BK234" s="222"/>
      <c r="BL234" s="222"/>
      <c r="BM234" s="222"/>
      <c r="BN234" s="222"/>
      <c r="BO234" s="222"/>
      <c r="BP234" s="222"/>
      <c r="BQ234" s="222"/>
      <c r="BR234" s="222"/>
      <c r="BS234" s="222"/>
      <c r="BT234" s="222"/>
      <c r="BU234" s="222"/>
      <c r="BV234" s="222"/>
      <c r="BW234" s="222"/>
      <c r="BX234" s="222"/>
      <c r="BY234" s="222"/>
      <c r="BZ234" s="222"/>
      <c r="CA234" s="222"/>
      <c r="CB234" s="222"/>
    </row>
    <row r="235" spans="2:80" s="139" customFormat="1" x14ac:dyDescent="0.5">
      <c r="B235" s="140"/>
      <c r="D235" s="141"/>
      <c r="L235" s="4"/>
      <c r="O235" s="140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BC235" s="222"/>
      <c r="BD235" s="222"/>
      <c r="BE235" s="222"/>
      <c r="BF235" s="222"/>
      <c r="BG235" s="222"/>
      <c r="BH235" s="222"/>
      <c r="BI235" s="222"/>
      <c r="BJ235" s="222"/>
      <c r="BK235" s="222"/>
      <c r="BL235" s="222"/>
      <c r="BM235" s="222"/>
      <c r="BN235" s="222"/>
      <c r="BO235" s="222"/>
      <c r="BP235" s="222"/>
      <c r="BQ235" s="222"/>
      <c r="BR235" s="222"/>
      <c r="BS235" s="222"/>
      <c r="BT235" s="222"/>
      <c r="BU235" s="222"/>
      <c r="BV235" s="222"/>
      <c r="BW235" s="222"/>
      <c r="BX235" s="222"/>
      <c r="BY235" s="222"/>
      <c r="BZ235" s="222"/>
      <c r="CA235" s="222"/>
      <c r="CB235" s="222"/>
    </row>
    <row r="236" spans="2:80" s="139" customFormat="1" x14ac:dyDescent="0.5">
      <c r="B236" s="140"/>
      <c r="D236" s="141"/>
      <c r="L236" s="4"/>
      <c r="O236" s="140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BC236" s="222"/>
      <c r="BD236" s="222"/>
      <c r="BE236" s="222"/>
      <c r="BF236" s="222"/>
      <c r="BG236" s="222"/>
      <c r="BH236" s="222"/>
      <c r="BI236" s="222"/>
      <c r="BJ236" s="222"/>
      <c r="BK236" s="222"/>
      <c r="BL236" s="222"/>
      <c r="BM236" s="222"/>
      <c r="BN236" s="222"/>
      <c r="BO236" s="222"/>
      <c r="BP236" s="222"/>
      <c r="BQ236" s="222"/>
      <c r="BR236" s="222"/>
      <c r="BS236" s="222"/>
      <c r="BT236" s="222"/>
      <c r="BU236" s="222"/>
      <c r="BV236" s="222"/>
      <c r="BW236" s="222"/>
      <c r="BX236" s="222"/>
      <c r="BY236" s="222"/>
      <c r="BZ236" s="222"/>
      <c r="CA236" s="222"/>
      <c r="CB236" s="222"/>
    </row>
    <row r="237" spans="2:80" s="139" customFormat="1" x14ac:dyDescent="0.5">
      <c r="B237" s="140"/>
      <c r="D237" s="141"/>
      <c r="L237" s="4"/>
      <c r="O237" s="140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BC237" s="222"/>
      <c r="BD237" s="222"/>
      <c r="BE237" s="222"/>
      <c r="BF237" s="222"/>
      <c r="BG237" s="222"/>
      <c r="BH237" s="222"/>
      <c r="BI237" s="222"/>
      <c r="BJ237" s="222"/>
      <c r="BK237" s="222"/>
      <c r="BL237" s="222"/>
      <c r="BM237" s="222"/>
      <c r="BN237" s="222"/>
      <c r="BO237" s="222"/>
      <c r="BP237" s="222"/>
      <c r="BQ237" s="222"/>
      <c r="BR237" s="222"/>
      <c r="BS237" s="222"/>
      <c r="BT237" s="222"/>
      <c r="BU237" s="222"/>
      <c r="BV237" s="222"/>
      <c r="BW237" s="222"/>
      <c r="BX237" s="222"/>
      <c r="BY237" s="222"/>
      <c r="BZ237" s="222"/>
      <c r="CA237" s="222"/>
      <c r="CB237" s="222"/>
    </row>
    <row r="238" spans="2:80" s="139" customFormat="1" x14ac:dyDescent="0.5">
      <c r="B238" s="140"/>
      <c r="D238" s="141"/>
      <c r="L238" s="4"/>
      <c r="O238" s="140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BC238" s="222"/>
      <c r="BD238" s="222"/>
      <c r="BE238" s="222"/>
      <c r="BF238" s="222"/>
      <c r="BG238" s="222"/>
      <c r="BH238" s="222"/>
      <c r="BI238" s="222"/>
      <c r="BJ238" s="222"/>
      <c r="BK238" s="222"/>
      <c r="BL238" s="222"/>
      <c r="BM238" s="222"/>
      <c r="BN238" s="222"/>
      <c r="BO238" s="222"/>
      <c r="BP238" s="222"/>
      <c r="BQ238" s="222"/>
      <c r="BR238" s="222"/>
      <c r="BS238" s="222"/>
      <c r="BT238" s="222"/>
      <c r="BU238" s="222"/>
      <c r="BV238" s="222"/>
      <c r="BW238" s="222"/>
      <c r="BX238" s="222"/>
      <c r="BY238" s="222"/>
      <c r="BZ238" s="222"/>
      <c r="CA238" s="222"/>
      <c r="CB238" s="222"/>
    </row>
    <row r="239" spans="2:80" s="139" customFormat="1" x14ac:dyDescent="0.5">
      <c r="B239" s="140"/>
      <c r="D239" s="141"/>
      <c r="L239" s="4"/>
      <c r="O239" s="140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BC239" s="222"/>
      <c r="BD239" s="222"/>
      <c r="BE239" s="222"/>
      <c r="BF239" s="222"/>
      <c r="BG239" s="222"/>
      <c r="BH239" s="222"/>
      <c r="BI239" s="222"/>
      <c r="BJ239" s="222"/>
      <c r="BK239" s="222"/>
      <c r="BL239" s="222"/>
      <c r="BM239" s="222"/>
      <c r="BN239" s="222"/>
      <c r="BO239" s="222"/>
      <c r="BP239" s="222"/>
      <c r="BQ239" s="222"/>
      <c r="BR239" s="222"/>
      <c r="BS239" s="222"/>
      <c r="BT239" s="222"/>
      <c r="BU239" s="222"/>
      <c r="BV239" s="222"/>
      <c r="BW239" s="222"/>
      <c r="BX239" s="222"/>
      <c r="BY239" s="222"/>
      <c r="BZ239" s="222"/>
      <c r="CA239" s="222"/>
      <c r="CB239" s="222"/>
    </row>
    <row r="240" spans="2:80" s="139" customFormat="1" x14ac:dyDescent="0.5">
      <c r="B240" s="140"/>
      <c r="D240" s="141"/>
      <c r="L240" s="4"/>
      <c r="O240" s="140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BC240" s="222"/>
      <c r="BD240" s="222"/>
      <c r="BE240" s="222"/>
      <c r="BF240" s="222"/>
      <c r="BG240" s="222"/>
      <c r="BH240" s="222"/>
      <c r="BI240" s="222"/>
      <c r="BJ240" s="222"/>
      <c r="BK240" s="222"/>
      <c r="BL240" s="222"/>
      <c r="BM240" s="222"/>
      <c r="BN240" s="222"/>
      <c r="BO240" s="222"/>
      <c r="BP240" s="222"/>
      <c r="BQ240" s="222"/>
      <c r="BR240" s="222"/>
      <c r="BS240" s="222"/>
      <c r="BT240" s="222"/>
      <c r="BU240" s="222"/>
      <c r="BV240" s="222"/>
      <c r="BW240" s="222"/>
      <c r="BX240" s="222"/>
      <c r="BY240" s="222"/>
      <c r="BZ240" s="222"/>
      <c r="CA240" s="222"/>
      <c r="CB240" s="222"/>
    </row>
    <row r="241" spans="2:80" s="139" customFormat="1" x14ac:dyDescent="0.5">
      <c r="B241" s="140"/>
      <c r="D241" s="141"/>
      <c r="L241" s="4"/>
      <c r="O241" s="140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BC241" s="222"/>
      <c r="BD241" s="222"/>
      <c r="BE241" s="222"/>
      <c r="BF241" s="222"/>
      <c r="BG241" s="222"/>
      <c r="BH241" s="222"/>
      <c r="BI241" s="222"/>
      <c r="BJ241" s="222"/>
      <c r="BK241" s="222"/>
      <c r="BL241" s="222"/>
      <c r="BM241" s="222"/>
      <c r="BN241" s="222"/>
      <c r="BO241" s="222"/>
      <c r="BP241" s="222"/>
      <c r="BQ241" s="222"/>
      <c r="BR241" s="222"/>
      <c r="BS241" s="222"/>
      <c r="BT241" s="222"/>
      <c r="BU241" s="222"/>
      <c r="BV241" s="222"/>
      <c r="BW241" s="222"/>
      <c r="BX241" s="222"/>
      <c r="BY241" s="222"/>
      <c r="BZ241" s="222"/>
      <c r="CA241" s="222"/>
      <c r="CB241" s="222"/>
    </row>
    <row r="242" spans="2:80" s="139" customFormat="1" x14ac:dyDescent="0.5">
      <c r="B242" s="140"/>
      <c r="D242" s="141"/>
      <c r="L242" s="4"/>
      <c r="O242" s="140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BC242" s="222"/>
      <c r="BD242" s="222"/>
      <c r="BE242" s="222"/>
      <c r="BF242" s="222"/>
      <c r="BG242" s="222"/>
      <c r="BH242" s="222"/>
      <c r="BI242" s="222"/>
      <c r="BJ242" s="222"/>
      <c r="BK242" s="222"/>
      <c r="BL242" s="222"/>
      <c r="BM242" s="222"/>
      <c r="BN242" s="222"/>
      <c r="BO242" s="222"/>
      <c r="BP242" s="222"/>
      <c r="BQ242" s="222"/>
      <c r="BR242" s="222"/>
      <c r="BS242" s="222"/>
      <c r="BT242" s="222"/>
      <c r="BU242" s="222"/>
      <c r="BV242" s="222"/>
      <c r="BW242" s="222"/>
      <c r="BX242" s="222"/>
      <c r="BY242" s="222"/>
      <c r="BZ242" s="222"/>
      <c r="CA242" s="222"/>
      <c r="CB242" s="222"/>
    </row>
    <row r="243" spans="2:80" s="139" customFormat="1" x14ac:dyDescent="0.5">
      <c r="B243" s="140"/>
      <c r="D243" s="141"/>
      <c r="L243" s="4"/>
      <c r="O243" s="140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BC243" s="222"/>
      <c r="BD243" s="222"/>
      <c r="BE243" s="222"/>
      <c r="BF243" s="222"/>
      <c r="BG243" s="222"/>
      <c r="BH243" s="222"/>
      <c r="BI243" s="222"/>
      <c r="BJ243" s="222"/>
      <c r="BK243" s="222"/>
      <c r="BL243" s="222"/>
      <c r="BM243" s="222"/>
      <c r="BN243" s="222"/>
      <c r="BO243" s="222"/>
      <c r="BP243" s="222"/>
      <c r="BQ243" s="222"/>
      <c r="BR243" s="222"/>
      <c r="BS243" s="222"/>
      <c r="BT243" s="222"/>
      <c r="BU243" s="222"/>
      <c r="BV243" s="222"/>
      <c r="BW243" s="222"/>
      <c r="BX243" s="222"/>
      <c r="BY243" s="222"/>
      <c r="BZ243" s="222"/>
      <c r="CA243" s="222"/>
      <c r="CB243" s="222"/>
    </row>
    <row r="244" spans="2:80" s="139" customFormat="1" x14ac:dyDescent="0.5">
      <c r="B244" s="140"/>
      <c r="D244" s="141"/>
      <c r="L244" s="4"/>
      <c r="O244" s="140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BC244" s="222"/>
      <c r="BD244" s="222"/>
      <c r="BE244" s="222"/>
      <c r="BF244" s="222"/>
      <c r="BG244" s="222"/>
      <c r="BH244" s="222"/>
      <c r="BI244" s="222"/>
      <c r="BJ244" s="222"/>
      <c r="BK244" s="222"/>
      <c r="BL244" s="222"/>
      <c r="BM244" s="222"/>
      <c r="BN244" s="222"/>
      <c r="BO244" s="222"/>
      <c r="BP244" s="222"/>
      <c r="BQ244" s="222"/>
      <c r="BR244" s="222"/>
      <c r="BS244" s="222"/>
      <c r="BT244" s="222"/>
      <c r="BU244" s="222"/>
      <c r="BV244" s="222"/>
      <c r="BW244" s="222"/>
      <c r="BX244" s="222"/>
      <c r="BY244" s="222"/>
      <c r="BZ244" s="222"/>
      <c r="CA244" s="222"/>
      <c r="CB244" s="222"/>
    </row>
    <row r="245" spans="2:80" s="139" customFormat="1" x14ac:dyDescent="0.5">
      <c r="B245" s="140"/>
      <c r="D245" s="141"/>
      <c r="L245" s="4"/>
      <c r="O245" s="140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BC245" s="222"/>
      <c r="BD245" s="222"/>
      <c r="BE245" s="222"/>
      <c r="BF245" s="222"/>
      <c r="BG245" s="222"/>
      <c r="BH245" s="222"/>
      <c r="BI245" s="222"/>
      <c r="BJ245" s="222"/>
      <c r="BK245" s="222"/>
      <c r="BL245" s="222"/>
      <c r="BM245" s="222"/>
      <c r="BN245" s="222"/>
      <c r="BO245" s="222"/>
      <c r="BP245" s="222"/>
      <c r="BQ245" s="222"/>
      <c r="BR245" s="222"/>
      <c r="BS245" s="222"/>
      <c r="BT245" s="222"/>
      <c r="BU245" s="222"/>
      <c r="BV245" s="222"/>
      <c r="BW245" s="222"/>
      <c r="BX245" s="222"/>
      <c r="BY245" s="222"/>
      <c r="BZ245" s="222"/>
      <c r="CA245" s="222"/>
      <c r="CB245" s="222"/>
    </row>
    <row r="246" spans="2:80" s="139" customFormat="1" x14ac:dyDescent="0.5">
      <c r="B246" s="140"/>
      <c r="D246" s="141"/>
      <c r="L246" s="4"/>
      <c r="O246" s="140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BC246" s="222"/>
      <c r="BD246" s="222"/>
      <c r="BE246" s="222"/>
      <c r="BF246" s="222"/>
      <c r="BG246" s="222"/>
      <c r="BH246" s="222"/>
      <c r="BI246" s="222"/>
      <c r="BJ246" s="222"/>
      <c r="BK246" s="222"/>
      <c r="BL246" s="222"/>
      <c r="BM246" s="222"/>
      <c r="BN246" s="222"/>
      <c r="BO246" s="222"/>
      <c r="BP246" s="222"/>
      <c r="BQ246" s="222"/>
      <c r="BR246" s="222"/>
      <c r="BS246" s="222"/>
      <c r="BT246" s="222"/>
      <c r="BU246" s="222"/>
      <c r="BV246" s="222"/>
      <c r="BW246" s="222"/>
      <c r="BX246" s="222"/>
      <c r="BY246" s="222"/>
      <c r="BZ246" s="222"/>
      <c r="CA246" s="222"/>
      <c r="CB246" s="222"/>
    </row>
    <row r="247" spans="2:80" s="139" customFormat="1" x14ac:dyDescent="0.5">
      <c r="B247" s="140"/>
      <c r="D247" s="141"/>
      <c r="L247" s="4"/>
      <c r="O247" s="140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BC247" s="222"/>
      <c r="BD247" s="222"/>
      <c r="BE247" s="222"/>
      <c r="BF247" s="222"/>
      <c r="BG247" s="222"/>
      <c r="BH247" s="222"/>
      <c r="BI247" s="222"/>
      <c r="BJ247" s="222"/>
      <c r="BK247" s="222"/>
      <c r="BL247" s="222"/>
      <c r="BM247" s="222"/>
      <c r="BN247" s="222"/>
      <c r="BO247" s="222"/>
      <c r="BP247" s="222"/>
      <c r="BQ247" s="222"/>
      <c r="BR247" s="222"/>
      <c r="BS247" s="222"/>
      <c r="BT247" s="222"/>
      <c r="BU247" s="222"/>
      <c r="BV247" s="222"/>
      <c r="BW247" s="222"/>
      <c r="BX247" s="222"/>
      <c r="BY247" s="222"/>
      <c r="BZ247" s="222"/>
      <c r="CA247" s="222"/>
      <c r="CB247" s="222"/>
    </row>
    <row r="248" spans="2:80" s="139" customFormat="1" x14ac:dyDescent="0.5">
      <c r="B248" s="140"/>
      <c r="D248" s="141"/>
      <c r="L248" s="4"/>
      <c r="O248" s="140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BC248" s="222"/>
      <c r="BD248" s="222"/>
      <c r="BE248" s="222"/>
      <c r="BF248" s="222"/>
      <c r="BG248" s="222"/>
      <c r="BH248" s="222"/>
      <c r="BI248" s="222"/>
      <c r="BJ248" s="222"/>
      <c r="BK248" s="222"/>
      <c r="BL248" s="222"/>
      <c r="BM248" s="222"/>
      <c r="BN248" s="222"/>
      <c r="BO248" s="222"/>
      <c r="BP248" s="222"/>
      <c r="BQ248" s="222"/>
      <c r="BR248" s="222"/>
      <c r="BS248" s="222"/>
      <c r="BT248" s="222"/>
      <c r="BU248" s="222"/>
      <c r="BV248" s="222"/>
      <c r="BW248" s="222"/>
      <c r="BX248" s="222"/>
      <c r="BY248" s="222"/>
      <c r="BZ248" s="222"/>
      <c r="CA248" s="222"/>
      <c r="CB248" s="222"/>
    </row>
    <row r="249" spans="2:80" s="139" customFormat="1" x14ac:dyDescent="0.5">
      <c r="B249" s="140"/>
      <c r="D249" s="141"/>
      <c r="L249" s="4"/>
      <c r="O249" s="140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BC249" s="222"/>
      <c r="BD249" s="222"/>
      <c r="BE249" s="222"/>
      <c r="BF249" s="222"/>
      <c r="BG249" s="222"/>
      <c r="BH249" s="222"/>
      <c r="BI249" s="222"/>
      <c r="BJ249" s="222"/>
      <c r="BK249" s="222"/>
      <c r="BL249" s="222"/>
      <c r="BM249" s="222"/>
      <c r="BN249" s="222"/>
      <c r="BO249" s="222"/>
      <c r="BP249" s="222"/>
      <c r="BQ249" s="222"/>
      <c r="BR249" s="222"/>
      <c r="BS249" s="222"/>
      <c r="BT249" s="222"/>
      <c r="BU249" s="222"/>
      <c r="BV249" s="222"/>
      <c r="BW249" s="222"/>
      <c r="BX249" s="222"/>
      <c r="BY249" s="222"/>
      <c r="BZ249" s="222"/>
      <c r="CA249" s="222"/>
      <c r="CB249" s="222"/>
    </row>
    <row r="250" spans="2:80" s="139" customFormat="1" x14ac:dyDescent="0.5">
      <c r="B250" s="140"/>
      <c r="D250" s="141"/>
      <c r="L250" s="4"/>
      <c r="O250" s="140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BC250" s="222"/>
      <c r="BD250" s="222"/>
      <c r="BE250" s="222"/>
      <c r="BF250" s="222"/>
      <c r="BG250" s="222"/>
      <c r="BH250" s="222"/>
      <c r="BI250" s="222"/>
      <c r="BJ250" s="222"/>
      <c r="BK250" s="222"/>
      <c r="BL250" s="222"/>
      <c r="BM250" s="222"/>
      <c r="BN250" s="222"/>
      <c r="BO250" s="222"/>
      <c r="BP250" s="222"/>
      <c r="BQ250" s="222"/>
      <c r="BR250" s="222"/>
      <c r="BS250" s="222"/>
      <c r="BT250" s="222"/>
      <c r="BU250" s="222"/>
      <c r="BV250" s="222"/>
      <c r="BW250" s="222"/>
      <c r="BX250" s="222"/>
      <c r="BY250" s="222"/>
      <c r="BZ250" s="222"/>
      <c r="CA250" s="222"/>
      <c r="CB250" s="222"/>
    </row>
    <row r="251" spans="2:80" s="139" customFormat="1" x14ac:dyDescent="0.5">
      <c r="B251" s="140"/>
      <c r="D251" s="141"/>
      <c r="L251" s="4"/>
      <c r="O251" s="140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BC251" s="222"/>
      <c r="BD251" s="222"/>
      <c r="BE251" s="222"/>
      <c r="BF251" s="222"/>
      <c r="BG251" s="222"/>
      <c r="BH251" s="222"/>
      <c r="BI251" s="222"/>
      <c r="BJ251" s="222"/>
      <c r="BK251" s="222"/>
      <c r="BL251" s="222"/>
      <c r="BM251" s="222"/>
      <c r="BN251" s="222"/>
      <c r="BO251" s="222"/>
      <c r="BP251" s="222"/>
      <c r="BQ251" s="222"/>
      <c r="BR251" s="222"/>
      <c r="BS251" s="222"/>
      <c r="BT251" s="222"/>
      <c r="BU251" s="222"/>
      <c r="BV251" s="222"/>
      <c r="BW251" s="222"/>
      <c r="BX251" s="222"/>
      <c r="BY251" s="222"/>
      <c r="BZ251" s="222"/>
      <c r="CA251" s="222"/>
      <c r="CB251" s="222"/>
    </row>
    <row r="252" spans="2:80" s="139" customFormat="1" x14ac:dyDescent="0.5">
      <c r="B252" s="140"/>
      <c r="D252" s="141"/>
      <c r="L252" s="4"/>
      <c r="O252" s="140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BC252" s="222"/>
      <c r="BD252" s="222"/>
      <c r="BE252" s="222"/>
      <c r="BF252" s="222"/>
      <c r="BG252" s="222"/>
      <c r="BH252" s="222"/>
      <c r="BI252" s="222"/>
      <c r="BJ252" s="222"/>
      <c r="BK252" s="222"/>
      <c r="BL252" s="222"/>
      <c r="BM252" s="222"/>
      <c r="BN252" s="222"/>
      <c r="BO252" s="222"/>
      <c r="BP252" s="222"/>
      <c r="BQ252" s="222"/>
      <c r="BR252" s="222"/>
      <c r="BS252" s="222"/>
      <c r="BT252" s="222"/>
      <c r="BU252" s="222"/>
      <c r="BV252" s="222"/>
      <c r="BW252" s="222"/>
      <c r="BX252" s="222"/>
      <c r="BY252" s="222"/>
      <c r="BZ252" s="222"/>
      <c r="CA252" s="222"/>
      <c r="CB252" s="222"/>
    </row>
    <row r="253" spans="2:80" s="139" customFormat="1" x14ac:dyDescent="0.5">
      <c r="B253" s="140"/>
      <c r="D253" s="141"/>
      <c r="L253" s="4"/>
      <c r="O253" s="140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BC253" s="222"/>
      <c r="BD253" s="222"/>
      <c r="BE253" s="222"/>
      <c r="BF253" s="222"/>
      <c r="BG253" s="222"/>
      <c r="BH253" s="222"/>
      <c r="BI253" s="222"/>
      <c r="BJ253" s="222"/>
      <c r="BK253" s="222"/>
      <c r="BL253" s="222"/>
      <c r="BM253" s="222"/>
      <c r="BN253" s="222"/>
      <c r="BO253" s="222"/>
      <c r="BP253" s="222"/>
      <c r="BQ253" s="222"/>
      <c r="BR253" s="222"/>
      <c r="BS253" s="222"/>
      <c r="BT253" s="222"/>
      <c r="BU253" s="222"/>
      <c r="BV253" s="222"/>
      <c r="BW253" s="222"/>
      <c r="BX253" s="222"/>
      <c r="BY253" s="222"/>
      <c r="BZ253" s="222"/>
      <c r="CA253" s="222"/>
      <c r="CB253" s="222"/>
    </row>
    <row r="254" spans="2:80" s="139" customFormat="1" x14ac:dyDescent="0.5">
      <c r="B254" s="140"/>
      <c r="D254" s="141"/>
      <c r="L254" s="4"/>
      <c r="O254" s="140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BC254" s="222"/>
      <c r="BD254" s="222"/>
      <c r="BE254" s="222"/>
      <c r="BF254" s="222"/>
      <c r="BG254" s="222"/>
      <c r="BH254" s="222"/>
      <c r="BI254" s="222"/>
      <c r="BJ254" s="222"/>
      <c r="BK254" s="222"/>
      <c r="BL254" s="222"/>
      <c r="BM254" s="222"/>
      <c r="BN254" s="222"/>
      <c r="BO254" s="222"/>
      <c r="BP254" s="222"/>
      <c r="BQ254" s="222"/>
      <c r="BR254" s="222"/>
      <c r="BS254" s="222"/>
      <c r="BT254" s="222"/>
      <c r="BU254" s="222"/>
      <c r="BV254" s="222"/>
      <c r="BW254" s="222"/>
      <c r="BX254" s="222"/>
      <c r="BY254" s="222"/>
      <c r="BZ254" s="222"/>
      <c r="CA254" s="222"/>
      <c r="CB254" s="222"/>
    </row>
    <row r="255" spans="2:80" s="139" customFormat="1" x14ac:dyDescent="0.5">
      <c r="B255" s="140"/>
      <c r="D255" s="141"/>
      <c r="L255" s="4"/>
      <c r="O255" s="140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BC255" s="222"/>
      <c r="BD255" s="222"/>
      <c r="BE255" s="222"/>
      <c r="BF255" s="222"/>
      <c r="BG255" s="222"/>
      <c r="BH255" s="222"/>
      <c r="BI255" s="222"/>
      <c r="BJ255" s="222"/>
      <c r="BK255" s="222"/>
      <c r="BL255" s="222"/>
      <c r="BM255" s="222"/>
      <c r="BN255" s="222"/>
      <c r="BO255" s="222"/>
      <c r="BP255" s="222"/>
      <c r="BQ255" s="222"/>
      <c r="BR255" s="222"/>
      <c r="BS255" s="222"/>
      <c r="BT255" s="222"/>
      <c r="BU255" s="222"/>
      <c r="BV255" s="222"/>
      <c r="BW255" s="222"/>
      <c r="BX255" s="222"/>
      <c r="BY255" s="222"/>
      <c r="BZ255" s="222"/>
      <c r="CA255" s="222"/>
      <c r="CB255" s="222"/>
    </row>
    <row r="256" spans="2:80" s="139" customFormat="1" x14ac:dyDescent="0.5">
      <c r="B256" s="140"/>
      <c r="D256" s="141"/>
      <c r="L256" s="4"/>
      <c r="O256" s="140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BC256" s="222"/>
      <c r="BD256" s="222"/>
      <c r="BE256" s="222"/>
      <c r="BF256" s="222"/>
      <c r="BG256" s="222"/>
      <c r="BH256" s="222"/>
      <c r="BI256" s="222"/>
      <c r="BJ256" s="222"/>
      <c r="BK256" s="222"/>
      <c r="BL256" s="222"/>
      <c r="BM256" s="222"/>
      <c r="BN256" s="222"/>
      <c r="BO256" s="222"/>
      <c r="BP256" s="222"/>
      <c r="BQ256" s="222"/>
      <c r="BR256" s="222"/>
      <c r="BS256" s="222"/>
      <c r="BT256" s="222"/>
      <c r="BU256" s="222"/>
      <c r="BV256" s="222"/>
      <c r="BW256" s="222"/>
      <c r="BX256" s="222"/>
      <c r="BY256" s="222"/>
      <c r="BZ256" s="222"/>
      <c r="CA256" s="222"/>
      <c r="CB256" s="222"/>
    </row>
    <row r="257" spans="2:80" s="139" customFormat="1" x14ac:dyDescent="0.5">
      <c r="B257" s="140"/>
      <c r="D257" s="141"/>
      <c r="L257" s="4"/>
      <c r="O257" s="140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BC257" s="222"/>
      <c r="BD257" s="222"/>
      <c r="BE257" s="222"/>
      <c r="BF257" s="222"/>
      <c r="BG257" s="222"/>
      <c r="BH257" s="222"/>
      <c r="BI257" s="222"/>
      <c r="BJ257" s="222"/>
      <c r="BK257" s="222"/>
      <c r="BL257" s="222"/>
      <c r="BM257" s="222"/>
      <c r="BN257" s="222"/>
      <c r="BO257" s="222"/>
      <c r="BP257" s="222"/>
      <c r="BQ257" s="222"/>
      <c r="BR257" s="222"/>
      <c r="BS257" s="222"/>
      <c r="BT257" s="222"/>
      <c r="BU257" s="222"/>
      <c r="BV257" s="222"/>
      <c r="BW257" s="222"/>
      <c r="BX257" s="222"/>
      <c r="BY257" s="222"/>
      <c r="BZ257" s="222"/>
      <c r="CA257" s="222"/>
      <c r="CB257" s="222"/>
    </row>
    <row r="258" spans="2:80" s="139" customFormat="1" x14ac:dyDescent="0.5">
      <c r="B258" s="140"/>
      <c r="D258" s="141"/>
      <c r="L258" s="4"/>
      <c r="O258" s="140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BC258" s="222"/>
      <c r="BD258" s="222"/>
      <c r="BE258" s="222"/>
      <c r="BF258" s="222"/>
      <c r="BG258" s="222"/>
      <c r="BH258" s="222"/>
      <c r="BI258" s="222"/>
      <c r="BJ258" s="222"/>
      <c r="BK258" s="222"/>
      <c r="BL258" s="222"/>
      <c r="BM258" s="222"/>
      <c r="BN258" s="222"/>
      <c r="BO258" s="222"/>
      <c r="BP258" s="222"/>
      <c r="BQ258" s="222"/>
      <c r="BR258" s="222"/>
      <c r="BS258" s="222"/>
      <c r="BT258" s="222"/>
      <c r="BU258" s="222"/>
      <c r="BV258" s="222"/>
      <c r="BW258" s="222"/>
      <c r="BX258" s="222"/>
      <c r="BY258" s="222"/>
      <c r="BZ258" s="222"/>
      <c r="CA258" s="222"/>
      <c r="CB258" s="222"/>
    </row>
    <row r="259" spans="2:80" s="139" customFormat="1" x14ac:dyDescent="0.5">
      <c r="B259" s="140"/>
      <c r="D259" s="141"/>
      <c r="L259" s="4"/>
      <c r="O259" s="140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BC259" s="222"/>
      <c r="BD259" s="222"/>
      <c r="BE259" s="222"/>
      <c r="BF259" s="222"/>
      <c r="BG259" s="222"/>
      <c r="BH259" s="222"/>
      <c r="BI259" s="222"/>
      <c r="BJ259" s="222"/>
      <c r="BK259" s="222"/>
      <c r="BL259" s="222"/>
      <c r="BM259" s="222"/>
      <c r="BN259" s="222"/>
      <c r="BO259" s="222"/>
      <c r="BP259" s="222"/>
      <c r="BQ259" s="222"/>
      <c r="BR259" s="222"/>
      <c r="BS259" s="222"/>
      <c r="BT259" s="222"/>
      <c r="BU259" s="222"/>
      <c r="BV259" s="222"/>
      <c r="BW259" s="222"/>
      <c r="BX259" s="222"/>
      <c r="BY259" s="222"/>
      <c r="BZ259" s="222"/>
      <c r="CA259" s="222"/>
      <c r="CB259" s="222"/>
    </row>
    <row r="260" spans="2:80" s="139" customFormat="1" x14ac:dyDescent="0.5">
      <c r="B260" s="140"/>
      <c r="D260" s="141"/>
      <c r="L260" s="4"/>
      <c r="O260" s="140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BC260" s="222"/>
      <c r="BD260" s="222"/>
      <c r="BE260" s="222"/>
      <c r="BF260" s="222"/>
      <c r="BG260" s="222"/>
      <c r="BH260" s="222"/>
      <c r="BI260" s="222"/>
      <c r="BJ260" s="222"/>
      <c r="BK260" s="222"/>
      <c r="BL260" s="222"/>
      <c r="BM260" s="222"/>
      <c r="BN260" s="222"/>
      <c r="BO260" s="222"/>
      <c r="BP260" s="222"/>
      <c r="BQ260" s="222"/>
      <c r="BR260" s="222"/>
      <c r="BS260" s="222"/>
      <c r="BT260" s="222"/>
      <c r="BU260" s="222"/>
      <c r="BV260" s="222"/>
      <c r="BW260" s="222"/>
      <c r="BX260" s="222"/>
      <c r="BY260" s="222"/>
      <c r="BZ260" s="222"/>
      <c r="CA260" s="222"/>
      <c r="CB260" s="222"/>
    </row>
    <row r="261" spans="2:80" s="139" customFormat="1" x14ac:dyDescent="0.5">
      <c r="B261" s="140"/>
      <c r="D261" s="141"/>
      <c r="L261" s="4"/>
      <c r="O261" s="140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BC261" s="222"/>
      <c r="BD261" s="222"/>
      <c r="BE261" s="222"/>
      <c r="BF261" s="222"/>
      <c r="BG261" s="222"/>
      <c r="BH261" s="222"/>
      <c r="BI261" s="222"/>
      <c r="BJ261" s="222"/>
      <c r="BK261" s="222"/>
      <c r="BL261" s="222"/>
      <c r="BM261" s="222"/>
      <c r="BN261" s="222"/>
      <c r="BO261" s="222"/>
      <c r="BP261" s="222"/>
      <c r="BQ261" s="222"/>
      <c r="BR261" s="222"/>
      <c r="BS261" s="222"/>
      <c r="BT261" s="222"/>
      <c r="BU261" s="222"/>
      <c r="BV261" s="222"/>
      <c r="BW261" s="222"/>
      <c r="BX261" s="222"/>
      <c r="BY261" s="222"/>
      <c r="BZ261" s="222"/>
      <c r="CA261" s="222"/>
      <c r="CB261" s="222"/>
    </row>
    <row r="262" spans="2:80" s="139" customFormat="1" x14ac:dyDescent="0.5">
      <c r="B262" s="140"/>
      <c r="D262" s="141"/>
      <c r="L262" s="4"/>
      <c r="O262" s="140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BC262" s="222"/>
      <c r="BD262" s="222"/>
      <c r="BE262" s="222"/>
      <c r="BF262" s="222"/>
      <c r="BG262" s="222"/>
      <c r="BH262" s="222"/>
      <c r="BI262" s="222"/>
      <c r="BJ262" s="222"/>
      <c r="BK262" s="222"/>
      <c r="BL262" s="222"/>
      <c r="BM262" s="222"/>
      <c r="BN262" s="222"/>
      <c r="BO262" s="222"/>
      <c r="BP262" s="222"/>
      <c r="BQ262" s="222"/>
      <c r="BR262" s="222"/>
      <c r="BS262" s="222"/>
      <c r="BT262" s="222"/>
      <c r="BU262" s="222"/>
      <c r="BV262" s="222"/>
      <c r="BW262" s="222"/>
      <c r="BX262" s="222"/>
      <c r="BY262" s="222"/>
      <c r="BZ262" s="222"/>
      <c r="CA262" s="222"/>
      <c r="CB262" s="222"/>
    </row>
    <row r="263" spans="2:80" s="139" customFormat="1" x14ac:dyDescent="0.5">
      <c r="B263" s="140"/>
      <c r="D263" s="141"/>
      <c r="L263" s="4"/>
      <c r="O263" s="140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BC263" s="222"/>
      <c r="BD263" s="222"/>
      <c r="BE263" s="222"/>
      <c r="BF263" s="222"/>
      <c r="BG263" s="222"/>
      <c r="BH263" s="222"/>
      <c r="BI263" s="222"/>
      <c r="BJ263" s="222"/>
      <c r="BK263" s="222"/>
      <c r="BL263" s="222"/>
      <c r="BM263" s="222"/>
      <c r="BN263" s="222"/>
      <c r="BO263" s="222"/>
      <c r="BP263" s="222"/>
      <c r="BQ263" s="222"/>
      <c r="BR263" s="222"/>
      <c r="BS263" s="222"/>
      <c r="BT263" s="222"/>
      <c r="BU263" s="222"/>
      <c r="BV263" s="222"/>
      <c r="BW263" s="222"/>
      <c r="BX263" s="222"/>
      <c r="BY263" s="222"/>
      <c r="BZ263" s="222"/>
      <c r="CA263" s="222"/>
      <c r="CB263" s="222"/>
    </row>
    <row r="264" spans="2:80" s="139" customFormat="1" x14ac:dyDescent="0.5">
      <c r="B264" s="140"/>
      <c r="D264" s="141"/>
      <c r="L264" s="4"/>
      <c r="O264" s="140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BC264" s="222"/>
      <c r="BD264" s="222"/>
      <c r="BE264" s="222"/>
      <c r="BF264" s="222"/>
      <c r="BG264" s="222"/>
      <c r="BH264" s="222"/>
      <c r="BI264" s="222"/>
      <c r="BJ264" s="222"/>
      <c r="BK264" s="222"/>
      <c r="BL264" s="222"/>
      <c r="BM264" s="222"/>
      <c r="BN264" s="222"/>
      <c r="BO264" s="222"/>
      <c r="BP264" s="222"/>
      <c r="BQ264" s="222"/>
      <c r="BR264" s="222"/>
      <c r="BS264" s="222"/>
      <c r="BT264" s="222"/>
      <c r="BU264" s="222"/>
      <c r="BV264" s="222"/>
      <c r="BW264" s="222"/>
      <c r="BX264" s="222"/>
      <c r="BY264" s="222"/>
      <c r="BZ264" s="222"/>
      <c r="CA264" s="222"/>
      <c r="CB264" s="222"/>
    </row>
    <row r="265" spans="2:80" s="139" customFormat="1" x14ac:dyDescent="0.5">
      <c r="B265" s="140"/>
      <c r="D265" s="141"/>
      <c r="L265" s="4"/>
      <c r="O265" s="140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BC265" s="222"/>
      <c r="BD265" s="222"/>
      <c r="BE265" s="222"/>
      <c r="BF265" s="222"/>
      <c r="BG265" s="222"/>
      <c r="BH265" s="222"/>
      <c r="BI265" s="222"/>
      <c r="BJ265" s="222"/>
      <c r="BK265" s="222"/>
      <c r="BL265" s="222"/>
      <c r="BM265" s="222"/>
      <c r="BN265" s="222"/>
      <c r="BO265" s="222"/>
      <c r="BP265" s="222"/>
      <c r="BQ265" s="222"/>
      <c r="BR265" s="222"/>
      <c r="BS265" s="222"/>
      <c r="BT265" s="222"/>
      <c r="BU265" s="222"/>
      <c r="BV265" s="222"/>
      <c r="BW265" s="222"/>
      <c r="BX265" s="222"/>
      <c r="BY265" s="222"/>
      <c r="BZ265" s="222"/>
      <c r="CA265" s="222"/>
      <c r="CB265" s="222"/>
    </row>
    <row r="266" spans="2:80" s="139" customFormat="1" x14ac:dyDescent="0.5">
      <c r="B266" s="140"/>
      <c r="D266" s="141"/>
      <c r="L266" s="4"/>
      <c r="O266" s="140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BC266" s="222"/>
      <c r="BD266" s="222"/>
      <c r="BE266" s="222"/>
      <c r="BF266" s="222"/>
      <c r="BG266" s="222"/>
      <c r="BH266" s="222"/>
      <c r="BI266" s="222"/>
      <c r="BJ266" s="222"/>
      <c r="BK266" s="222"/>
      <c r="BL266" s="222"/>
      <c r="BM266" s="222"/>
      <c r="BN266" s="222"/>
      <c r="BO266" s="222"/>
      <c r="BP266" s="222"/>
      <c r="BQ266" s="222"/>
      <c r="BR266" s="222"/>
      <c r="BS266" s="222"/>
      <c r="BT266" s="222"/>
      <c r="BU266" s="222"/>
      <c r="BV266" s="222"/>
      <c r="BW266" s="222"/>
      <c r="BX266" s="222"/>
      <c r="BY266" s="222"/>
      <c r="BZ266" s="222"/>
      <c r="CA266" s="222"/>
      <c r="CB266" s="222"/>
    </row>
    <row r="267" spans="2:80" s="139" customFormat="1" x14ac:dyDescent="0.5">
      <c r="B267" s="140"/>
      <c r="D267" s="141"/>
      <c r="L267" s="4"/>
      <c r="O267" s="140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BC267" s="222"/>
      <c r="BD267" s="222"/>
      <c r="BE267" s="222"/>
      <c r="BF267" s="222"/>
      <c r="BG267" s="222"/>
      <c r="BH267" s="222"/>
      <c r="BI267" s="222"/>
      <c r="BJ267" s="222"/>
      <c r="BK267" s="222"/>
      <c r="BL267" s="222"/>
      <c r="BM267" s="222"/>
      <c r="BN267" s="222"/>
      <c r="BO267" s="222"/>
      <c r="BP267" s="222"/>
      <c r="BQ267" s="222"/>
      <c r="BR267" s="222"/>
      <c r="BS267" s="222"/>
      <c r="BT267" s="222"/>
      <c r="BU267" s="222"/>
      <c r="BV267" s="222"/>
      <c r="BW267" s="222"/>
      <c r="BX267" s="222"/>
      <c r="BY267" s="222"/>
      <c r="BZ267" s="222"/>
      <c r="CA267" s="222"/>
      <c r="CB267" s="222"/>
    </row>
    <row r="268" spans="2:80" s="139" customFormat="1" x14ac:dyDescent="0.5">
      <c r="B268" s="140"/>
      <c r="D268" s="141"/>
      <c r="L268" s="4"/>
      <c r="O268" s="140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BC268" s="222"/>
      <c r="BD268" s="222"/>
      <c r="BE268" s="222"/>
      <c r="BF268" s="222"/>
      <c r="BG268" s="222"/>
      <c r="BH268" s="222"/>
      <c r="BI268" s="222"/>
      <c r="BJ268" s="222"/>
      <c r="BK268" s="222"/>
      <c r="BL268" s="222"/>
      <c r="BM268" s="222"/>
      <c r="BN268" s="222"/>
      <c r="BO268" s="222"/>
      <c r="BP268" s="222"/>
      <c r="BQ268" s="222"/>
      <c r="BR268" s="222"/>
      <c r="BS268" s="222"/>
      <c r="BT268" s="222"/>
      <c r="BU268" s="222"/>
      <c r="BV268" s="222"/>
      <c r="BW268" s="222"/>
      <c r="BX268" s="222"/>
      <c r="BY268" s="222"/>
      <c r="BZ268" s="222"/>
      <c r="CA268" s="222"/>
      <c r="CB268" s="222"/>
    </row>
    <row r="269" spans="2:80" s="139" customFormat="1" x14ac:dyDescent="0.5">
      <c r="B269" s="140"/>
      <c r="D269" s="141"/>
      <c r="L269" s="4"/>
      <c r="O269" s="140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BC269" s="222"/>
      <c r="BD269" s="222"/>
      <c r="BE269" s="222"/>
      <c r="BF269" s="222"/>
      <c r="BG269" s="222"/>
      <c r="BH269" s="222"/>
      <c r="BI269" s="222"/>
      <c r="BJ269" s="222"/>
      <c r="BK269" s="222"/>
      <c r="BL269" s="222"/>
      <c r="BM269" s="222"/>
      <c r="BN269" s="222"/>
      <c r="BO269" s="222"/>
      <c r="BP269" s="222"/>
      <c r="BQ269" s="222"/>
      <c r="BR269" s="222"/>
      <c r="BS269" s="222"/>
      <c r="BT269" s="222"/>
      <c r="BU269" s="222"/>
      <c r="BV269" s="222"/>
      <c r="BW269" s="222"/>
      <c r="BX269" s="222"/>
      <c r="BY269" s="222"/>
      <c r="BZ269" s="222"/>
      <c r="CA269" s="222"/>
      <c r="CB269" s="222"/>
    </row>
    <row r="270" spans="2:80" s="139" customFormat="1" x14ac:dyDescent="0.5">
      <c r="B270" s="140"/>
      <c r="D270" s="141"/>
      <c r="L270" s="4"/>
      <c r="O270" s="140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BC270" s="222"/>
      <c r="BD270" s="222"/>
      <c r="BE270" s="222"/>
      <c r="BF270" s="222"/>
      <c r="BG270" s="222"/>
      <c r="BH270" s="222"/>
      <c r="BI270" s="222"/>
      <c r="BJ270" s="222"/>
      <c r="BK270" s="222"/>
      <c r="BL270" s="222"/>
      <c r="BM270" s="222"/>
      <c r="BN270" s="222"/>
      <c r="BO270" s="222"/>
      <c r="BP270" s="222"/>
      <c r="BQ270" s="222"/>
      <c r="BR270" s="222"/>
      <c r="BS270" s="222"/>
      <c r="BT270" s="222"/>
      <c r="BU270" s="222"/>
      <c r="BV270" s="222"/>
      <c r="BW270" s="222"/>
      <c r="BX270" s="222"/>
      <c r="BY270" s="222"/>
      <c r="BZ270" s="222"/>
      <c r="CA270" s="222"/>
      <c r="CB270" s="222"/>
    </row>
    <row r="271" spans="2:80" s="139" customFormat="1" x14ac:dyDescent="0.5">
      <c r="B271" s="140"/>
      <c r="D271" s="141"/>
      <c r="L271" s="4"/>
      <c r="O271" s="140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BC271" s="222"/>
      <c r="BD271" s="222"/>
      <c r="BE271" s="222"/>
      <c r="BF271" s="222"/>
      <c r="BG271" s="222"/>
      <c r="BH271" s="222"/>
      <c r="BI271" s="222"/>
      <c r="BJ271" s="222"/>
      <c r="BK271" s="222"/>
      <c r="BL271" s="222"/>
      <c r="BM271" s="222"/>
      <c r="BN271" s="222"/>
      <c r="BO271" s="222"/>
      <c r="BP271" s="222"/>
      <c r="BQ271" s="222"/>
      <c r="BR271" s="222"/>
      <c r="BS271" s="222"/>
      <c r="BT271" s="222"/>
      <c r="BU271" s="222"/>
      <c r="BV271" s="222"/>
      <c r="BW271" s="222"/>
      <c r="BX271" s="222"/>
      <c r="BY271" s="222"/>
      <c r="BZ271" s="222"/>
      <c r="CA271" s="222"/>
      <c r="CB271" s="222"/>
    </row>
    <row r="272" spans="2:80" s="139" customFormat="1" x14ac:dyDescent="0.5">
      <c r="B272" s="140"/>
      <c r="D272" s="141"/>
      <c r="L272" s="4"/>
      <c r="O272" s="140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BC272" s="222"/>
      <c r="BD272" s="222"/>
      <c r="BE272" s="222"/>
      <c r="BF272" s="222"/>
      <c r="BG272" s="222"/>
      <c r="BH272" s="222"/>
      <c r="BI272" s="222"/>
      <c r="BJ272" s="222"/>
      <c r="BK272" s="222"/>
      <c r="BL272" s="222"/>
      <c r="BM272" s="222"/>
      <c r="BN272" s="222"/>
      <c r="BO272" s="222"/>
      <c r="BP272" s="222"/>
      <c r="BQ272" s="222"/>
      <c r="BR272" s="222"/>
      <c r="BS272" s="222"/>
      <c r="BT272" s="222"/>
      <c r="BU272" s="222"/>
      <c r="BV272" s="222"/>
      <c r="BW272" s="222"/>
      <c r="BX272" s="222"/>
      <c r="BY272" s="222"/>
      <c r="BZ272" s="222"/>
      <c r="CA272" s="222"/>
      <c r="CB272" s="222"/>
    </row>
    <row r="273" spans="2:80" s="139" customFormat="1" x14ac:dyDescent="0.5">
      <c r="B273" s="140"/>
      <c r="D273" s="141"/>
      <c r="L273" s="4"/>
      <c r="O273" s="140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BC273" s="222"/>
      <c r="BD273" s="222"/>
      <c r="BE273" s="222"/>
      <c r="BF273" s="222"/>
      <c r="BG273" s="222"/>
      <c r="BH273" s="222"/>
      <c r="BI273" s="222"/>
      <c r="BJ273" s="222"/>
      <c r="BK273" s="222"/>
      <c r="BL273" s="222"/>
      <c r="BM273" s="222"/>
      <c r="BN273" s="222"/>
      <c r="BO273" s="222"/>
      <c r="BP273" s="222"/>
      <c r="BQ273" s="222"/>
      <c r="BR273" s="222"/>
      <c r="BS273" s="222"/>
      <c r="BT273" s="222"/>
      <c r="BU273" s="222"/>
      <c r="BV273" s="222"/>
      <c r="BW273" s="222"/>
      <c r="BX273" s="222"/>
      <c r="BY273" s="222"/>
      <c r="BZ273" s="222"/>
      <c r="CA273" s="222"/>
      <c r="CB273" s="222"/>
    </row>
    <row r="274" spans="2:80" s="139" customFormat="1" x14ac:dyDescent="0.5">
      <c r="B274" s="140"/>
      <c r="D274" s="141"/>
      <c r="L274" s="4"/>
      <c r="O274" s="140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BC274" s="222"/>
      <c r="BD274" s="222"/>
      <c r="BE274" s="222"/>
      <c r="BF274" s="222"/>
      <c r="BG274" s="222"/>
      <c r="BH274" s="222"/>
      <c r="BI274" s="222"/>
      <c r="BJ274" s="222"/>
      <c r="BK274" s="222"/>
      <c r="BL274" s="222"/>
      <c r="BM274" s="222"/>
      <c r="BN274" s="222"/>
      <c r="BO274" s="222"/>
      <c r="BP274" s="222"/>
      <c r="BQ274" s="222"/>
      <c r="BR274" s="222"/>
      <c r="BS274" s="222"/>
      <c r="BT274" s="222"/>
      <c r="BU274" s="222"/>
      <c r="BV274" s="222"/>
      <c r="BW274" s="222"/>
      <c r="BX274" s="222"/>
      <c r="BY274" s="222"/>
      <c r="BZ274" s="222"/>
      <c r="CA274" s="222"/>
      <c r="CB274" s="222"/>
    </row>
    <row r="275" spans="2:80" s="139" customFormat="1" x14ac:dyDescent="0.5">
      <c r="B275" s="140"/>
      <c r="D275" s="141"/>
      <c r="L275" s="4"/>
      <c r="O275" s="140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BC275" s="222"/>
      <c r="BD275" s="222"/>
      <c r="BE275" s="222"/>
      <c r="BF275" s="222"/>
      <c r="BG275" s="222"/>
      <c r="BH275" s="222"/>
      <c r="BI275" s="222"/>
      <c r="BJ275" s="222"/>
      <c r="BK275" s="222"/>
      <c r="BL275" s="222"/>
      <c r="BM275" s="222"/>
      <c r="BN275" s="222"/>
      <c r="BO275" s="222"/>
      <c r="BP275" s="222"/>
      <c r="BQ275" s="222"/>
      <c r="BR275" s="222"/>
      <c r="BS275" s="222"/>
      <c r="BT275" s="222"/>
      <c r="BU275" s="222"/>
      <c r="BV275" s="222"/>
      <c r="BW275" s="222"/>
      <c r="BX275" s="222"/>
      <c r="BY275" s="222"/>
      <c r="BZ275" s="222"/>
      <c r="CA275" s="222"/>
      <c r="CB275" s="222"/>
    </row>
    <row r="276" spans="2:80" s="139" customFormat="1" x14ac:dyDescent="0.5">
      <c r="B276" s="140"/>
      <c r="D276" s="141"/>
      <c r="L276" s="4"/>
      <c r="O276" s="140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BC276" s="222"/>
      <c r="BD276" s="222"/>
      <c r="BE276" s="222"/>
      <c r="BF276" s="222"/>
      <c r="BG276" s="222"/>
      <c r="BH276" s="222"/>
      <c r="BI276" s="222"/>
      <c r="BJ276" s="222"/>
      <c r="BK276" s="222"/>
      <c r="BL276" s="222"/>
      <c r="BM276" s="222"/>
      <c r="BN276" s="222"/>
      <c r="BO276" s="222"/>
      <c r="BP276" s="222"/>
      <c r="BQ276" s="222"/>
      <c r="BR276" s="222"/>
      <c r="BS276" s="222"/>
      <c r="BT276" s="222"/>
      <c r="BU276" s="222"/>
      <c r="BV276" s="222"/>
      <c r="BW276" s="222"/>
      <c r="BX276" s="222"/>
      <c r="BY276" s="222"/>
      <c r="BZ276" s="222"/>
      <c r="CA276" s="222"/>
      <c r="CB276" s="222"/>
    </row>
    <row r="277" spans="2:80" s="139" customFormat="1" x14ac:dyDescent="0.5">
      <c r="B277" s="140"/>
      <c r="D277" s="141"/>
      <c r="L277" s="4"/>
      <c r="O277" s="140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BC277" s="222"/>
      <c r="BD277" s="222"/>
      <c r="BE277" s="222"/>
      <c r="BF277" s="222"/>
      <c r="BG277" s="222"/>
      <c r="BH277" s="222"/>
      <c r="BI277" s="222"/>
      <c r="BJ277" s="222"/>
      <c r="BK277" s="222"/>
      <c r="BL277" s="222"/>
      <c r="BM277" s="222"/>
      <c r="BN277" s="222"/>
      <c r="BO277" s="222"/>
      <c r="BP277" s="222"/>
      <c r="BQ277" s="222"/>
      <c r="BR277" s="222"/>
      <c r="BS277" s="222"/>
      <c r="BT277" s="222"/>
      <c r="BU277" s="222"/>
      <c r="BV277" s="222"/>
      <c r="BW277" s="222"/>
      <c r="BX277" s="222"/>
      <c r="BY277" s="222"/>
      <c r="BZ277" s="222"/>
      <c r="CA277" s="222"/>
      <c r="CB277" s="222"/>
    </row>
    <row r="278" spans="2:80" s="139" customFormat="1" x14ac:dyDescent="0.5">
      <c r="B278" s="140"/>
      <c r="D278" s="141"/>
      <c r="L278" s="4"/>
      <c r="O278" s="140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BC278" s="222"/>
      <c r="BD278" s="222"/>
      <c r="BE278" s="222"/>
      <c r="BF278" s="222"/>
      <c r="BG278" s="222"/>
      <c r="BH278" s="222"/>
      <c r="BI278" s="222"/>
      <c r="BJ278" s="222"/>
      <c r="BK278" s="222"/>
      <c r="BL278" s="222"/>
      <c r="BM278" s="222"/>
      <c r="BN278" s="222"/>
      <c r="BO278" s="222"/>
      <c r="BP278" s="222"/>
      <c r="BQ278" s="222"/>
      <c r="BR278" s="222"/>
      <c r="BS278" s="222"/>
      <c r="BT278" s="222"/>
      <c r="BU278" s="222"/>
      <c r="BV278" s="222"/>
      <c r="BW278" s="222"/>
      <c r="BX278" s="222"/>
      <c r="BY278" s="222"/>
      <c r="BZ278" s="222"/>
      <c r="CA278" s="222"/>
      <c r="CB278" s="222"/>
    </row>
    <row r="279" spans="2:80" s="139" customFormat="1" x14ac:dyDescent="0.5">
      <c r="B279" s="140"/>
      <c r="D279" s="141"/>
      <c r="L279" s="4"/>
      <c r="O279" s="140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BC279" s="222"/>
      <c r="BD279" s="222"/>
      <c r="BE279" s="222"/>
      <c r="BF279" s="222"/>
      <c r="BG279" s="222"/>
      <c r="BH279" s="222"/>
      <c r="BI279" s="222"/>
      <c r="BJ279" s="222"/>
      <c r="BK279" s="222"/>
      <c r="BL279" s="222"/>
      <c r="BM279" s="222"/>
      <c r="BN279" s="222"/>
      <c r="BO279" s="222"/>
      <c r="BP279" s="222"/>
      <c r="BQ279" s="222"/>
      <c r="BR279" s="222"/>
      <c r="BS279" s="222"/>
      <c r="BT279" s="222"/>
      <c r="BU279" s="222"/>
      <c r="BV279" s="222"/>
      <c r="BW279" s="222"/>
      <c r="BX279" s="222"/>
      <c r="BY279" s="222"/>
      <c r="BZ279" s="222"/>
      <c r="CA279" s="222"/>
      <c r="CB279" s="222"/>
    </row>
    <row r="280" spans="2:80" s="139" customFormat="1" x14ac:dyDescent="0.5">
      <c r="B280" s="140"/>
      <c r="D280" s="141"/>
      <c r="L280" s="4"/>
      <c r="O280" s="140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BC280" s="222"/>
      <c r="BD280" s="222"/>
      <c r="BE280" s="222"/>
      <c r="BF280" s="222"/>
      <c r="BG280" s="222"/>
      <c r="BH280" s="222"/>
      <c r="BI280" s="222"/>
      <c r="BJ280" s="222"/>
      <c r="BK280" s="222"/>
      <c r="BL280" s="222"/>
      <c r="BM280" s="222"/>
      <c r="BN280" s="222"/>
      <c r="BO280" s="222"/>
      <c r="BP280" s="222"/>
      <c r="BQ280" s="222"/>
      <c r="BR280" s="222"/>
      <c r="BS280" s="222"/>
      <c r="BT280" s="222"/>
      <c r="BU280" s="222"/>
      <c r="BV280" s="222"/>
      <c r="BW280" s="222"/>
      <c r="BX280" s="222"/>
      <c r="BY280" s="222"/>
      <c r="BZ280" s="222"/>
      <c r="CA280" s="222"/>
      <c r="CB280" s="222"/>
    </row>
    <row r="281" spans="2:80" s="139" customFormat="1" x14ac:dyDescent="0.5">
      <c r="B281" s="140"/>
      <c r="D281" s="141"/>
      <c r="L281" s="4"/>
      <c r="O281" s="140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BC281" s="222"/>
      <c r="BD281" s="222"/>
      <c r="BE281" s="222"/>
      <c r="BF281" s="222"/>
      <c r="BG281" s="222"/>
      <c r="BH281" s="222"/>
      <c r="BI281" s="222"/>
      <c r="BJ281" s="222"/>
      <c r="BK281" s="222"/>
      <c r="BL281" s="222"/>
      <c r="BM281" s="222"/>
      <c r="BN281" s="222"/>
      <c r="BO281" s="222"/>
      <c r="BP281" s="222"/>
      <c r="BQ281" s="222"/>
      <c r="BR281" s="222"/>
      <c r="BS281" s="222"/>
      <c r="BT281" s="222"/>
      <c r="BU281" s="222"/>
      <c r="BV281" s="222"/>
      <c r="BW281" s="222"/>
      <c r="BX281" s="222"/>
      <c r="BY281" s="222"/>
      <c r="BZ281" s="222"/>
      <c r="CA281" s="222"/>
      <c r="CB281" s="222"/>
    </row>
    <row r="282" spans="2:80" s="139" customFormat="1" x14ac:dyDescent="0.5">
      <c r="B282" s="140"/>
      <c r="D282" s="141"/>
      <c r="L282" s="4"/>
      <c r="O282" s="140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BC282" s="222"/>
      <c r="BD282" s="222"/>
      <c r="BE282" s="222"/>
      <c r="BF282" s="222"/>
      <c r="BG282" s="222"/>
      <c r="BH282" s="222"/>
      <c r="BI282" s="222"/>
      <c r="BJ282" s="222"/>
      <c r="BK282" s="222"/>
      <c r="BL282" s="222"/>
      <c r="BM282" s="222"/>
      <c r="BN282" s="222"/>
      <c r="BO282" s="222"/>
      <c r="BP282" s="222"/>
      <c r="BQ282" s="222"/>
      <c r="BR282" s="222"/>
      <c r="BS282" s="222"/>
      <c r="BT282" s="222"/>
      <c r="BU282" s="222"/>
      <c r="BV282" s="222"/>
      <c r="BW282" s="222"/>
      <c r="BX282" s="222"/>
      <c r="BY282" s="222"/>
      <c r="BZ282" s="222"/>
      <c r="CA282" s="222"/>
      <c r="CB282" s="222"/>
    </row>
    <row r="283" spans="2:80" s="139" customFormat="1" x14ac:dyDescent="0.5">
      <c r="B283" s="140"/>
      <c r="D283" s="141"/>
      <c r="L283" s="4"/>
      <c r="O283" s="140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BC283" s="222"/>
      <c r="BD283" s="222"/>
      <c r="BE283" s="222"/>
      <c r="BF283" s="222"/>
      <c r="BG283" s="222"/>
      <c r="BH283" s="222"/>
      <c r="BI283" s="222"/>
      <c r="BJ283" s="222"/>
      <c r="BK283" s="222"/>
      <c r="BL283" s="222"/>
      <c r="BM283" s="222"/>
      <c r="BN283" s="222"/>
      <c r="BO283" s="222"/>
      <c r="BP283" s="222"/>
      <c r="BQ283" s="222"/>
      <c r="BR283" s="222"/>
      <c r="BS283" s="222"/>
      <c r="BT283" s="222"/>
      <c r="BU283" s="222"/>
      <c r="BV283" s="222"/>
      <c r="BW283" s="222"/>
      <c r="BX283" s="222"/>
      <c r="BY283" s="222"/>
      <c r="BZ283" s="222"/>
      <c r="CA283" s="222"/>
      <c r="CB283" s="222"/>
    </row>
    <row r="284" spans="2:80" s="139" customFormat="1" x14ac:dyDescent="0.5">
      <c r="B284" s="140"/>
      <c r="D284" s="141"/>
      <c r="L284" s="4"/>
      <c r="O284" s="140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BC284" s="222"/>
      <c r="BD284" s="222"/>
      <c r="BE284" s="222"/>
      <c r="BF284" s="222"/>
      <c r="BG284" s="222"/>
      <c r="BH284" s="222"/>
      <c r="BI284" s="222"/>
      <c r="BJ284" s="222"/>
      <c r="BK284" s="222"/>
      <c r="BL284" s="222"/>
      <c r="BM284" s="222"/>
      <c r="BN284" s="222"/>
      <c r="BO284" s="222"/>
      <c r="BP284" s="222"/>
      <c r="BQ284" s="222"/>
      <c r="BR284" s="222"/>
      <c r="BS284" s="222"/>
      <c r="BT284" s="222"/>
      <c r="BU284" s="222"/>
      <c r="BV284" s="222"/>
      <c r="BW284" s="222"/>
      <c r="BX284" s="222"/>
      <c r="BY284" s="222"/>
      <c r="BZ284" s="222"/>
      <c r="CA284" s="222"/>
      <c r="CB284" s="222"/>
    </row>
    <row r="285" spans="2:80" s="139" customFormat="1" x14ac:dyDescent="0.5">
      <c r="B285" s="140"/>
      <c r="D285" s="141"/>
      <c r="L285" s="4"/>
      <c r="O285" s="140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BC285" s="222"/>
      <c r="BD285" s="222"/>
      <c r="BE285" s="222"/>
      <c r="BF285" s="222"/>
      <c r="BG285" s="222"/>
      <c r="BH285" s="222"/>
      <c r="BI285" s="222"/>
      <c r="BJ285" s="222"/>
      <c r="BK285" s="222"/>
      <c r="BL285" s="222"/>
      <c r="BM285" s="222"/>
      <c r="BN285" s="222"/>
      <c r="BO285" s="222"/>
      <c r="BP285" s="222"/>
      <c r="BQ285" s="222"/>
      <c r="BR285" s="222"/>
      <c r="BS285" s="222"/>
      <c r="BT285" s="222"/>
      <c r="BU285" s="222"/>
      <c r="BV285" s="222"/>
      <c r="BW285" s="222"/>
      <c r="BX285" s="222"/>
      <c r="BY285" s="222"/>
      <c r="BZ285" s="222"/>
      <c r="CA285" s="222"/>
      <c r="CB285" s="222"/>
    </row>
    <row r="286" spans="2:80" s="139" customFormat="1" x14ac:dyDescent="0.5">
      <c r="B286" s="140"/>
      <c r="D286" s="141"/>
      <c r="L286" s="4"/>
      <c r="O286" s="140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BC286" s="222"/>
      <c r="BD286" s="222"/>
      <c r="BE286" s="222"/>
      <c r="BF286" s="222"/>
      <c r="BG286" s="222"/>
      <c r="BH286" s="222"/>
      <c r="BI286" s="222"/>
      <c r="BJ286" s="222"/>
      <c r="BK286" s="222"/>
      <c r="BL286" s="222"/>
      <c r="BM286" s="222"/>
      <c r="BN286" s="222"/>
      <c r="BO286" s="222"/>
      <c r="BP286" s="222"/>
      <c r="BQ286" s="222"/>
      <c r="BR286" s="222"/>
      <c r="BS286" s="222"/>
      <c r="BT286" s="222"/>
      <c r="BU286" s="222"/>
      <c r="BV286" s="222"/>
      <c r="BW286" s="222"/>
      <c r="BX286" s="222"/>
      <c r="BY286" s="222"/>
      <c r="BZ286" s="222"/>
      <c r="CA286" s="222"/>
      <c r="CB286" s="222"/>
    </row>
    <row r="287" spans="2:80" s="139" customFormat="1" x14ac:dyDescent="0.5">
      <c r="B287" s="140"/>
      <c r="D287" s="141"/>
      <c r="L287" s="4"/>
      <c r="O287" s="140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BC287" s="222"/>
      <c r="BD287" s="222"/>
      <c r="BE287" s="222"/>
      <c r="BF287" s="222"/>
      <c r="BG287" s="222"/>
      <c r="BH287" s="222"/>
      <c r="BI287" s="222"/>
      <c r="BJ287" s="222"/>
      <c r="BK287" s="222"/>
      <c r="BL287" s="222"/>
      <c r="BM287" s="222"/>
      <c r="BN287" s="222"/>
      <c r="BO287" s="222"/>
      <c r="BP287" s="222"/>
      <c r="BQ287" s="222"/>
      <c r="BR287" s="222"/>
      <c r="BS287" s="222"/>
      <c r="BT287" s="222"/>
      <c r="BU287" s="222"/>
      <c r="BV287" s="222"/>
      <c r="BW287" s="222"/>
      <c r="BX287" s="222"/>
      <c r="BY287" s="222"/>
      <c r="BZ287" s="222"/>
      <c r="CA287" s="222"/>
      <c r="CB287" s="222"/>
    </row>
    <row r="288" spans="2:80" s="139" customFormat="1" x14ac:dyDescent="0.5">
      <c r="B288" s="140"/>
      <c r="D288" s="141"/>
      <c r="L288" s="4"/>
      <c r="O288" s="140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BC288" s="222"/>
      <c r="BD288" s="222"/>
      <c r="BE288" s="222"/>
      <c r="BF288" s="222"/>
      <c r="BG288" s="222"/>
      <c r="BH288" s="222"/>
      <c r="BI288" s="222"/>
      <c r="BJ288" s="222"/>
      <c r="BK288" s="222"/>
      <c r="BL288" s="222"/>
      <c r="BM288" s="222"/>
      <c r="BN288" s="222"/>
      <c r="BO288" s="222"/>
      <c r="BP288" s="222"/>
      <c r="BQ288" s="222"/>
      <c r="BR288" s="222"/>
      <c r="BS288" s="222"/>
      <c r="BT288" s="222"/>
      <c r="BU288" s="222"/>
      <c r="BV288" s="222"/>
      <c r="BW288" s="222"/>
      <c r="BX288" s="222"/>
      <c r="BY288" s="222"/>
      <c r="BZ288" s="222"/>
      <c r="CA288" s="222"/>
      <c r="CB288" s="222"/>
    </row>
    <row r="289" spans="2:80" s="139" customFormat="1" x14ac:dyDescent="0.5">
      <c r="B289" s="140"/>
      <c r="D289" s="141"/>
      <c r="L289" s="4"/>
      <c r="O289" s="140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BC289" s="222"/>
      <c r="BD289" s="222"/>
      <c r="BE289" s="222"/>
      <c r="BF289" s="222"/>
      <c r="BG289" s="222"/>
      <c r="BH289" s="222"/>
      <c r="BI289" s="222"/>
      <c r="BJ289" s="222"/>
      <c r="BK289" s="222"/>
      <c r="BL289" s="222"/>
      <c r="BM289" s="222"/>
      <c r="BN289" s="222"/>
      <c r="BO289" s="222"/>
      <c r="BP289" s="222"/>
      <c r="BQ289" s="222"/>
      <c r="BR289" s="222"/>
      <c r="BS289" s="222"/>
      <c r="BT289" s="222"/>
      <c r="BU289" s="222"/>
      <c r="BV289" s="222"/>
      <c r="BW289" s="222"/>
      <c r="BX289" s="222"/>
      <c r="BY289" s="222"/>
      <c r="BZ289" s="222"/>
      <c r="CA289" s="222"/>
      <c r="CB289" s="222"/>
    </row>
    <row r="290" spans="2:80" s="139" customFormat="1" x14ac:dyDescent="0.5">
      <c r="B290" s="140"/>
      <c r="D290" s="141"/>
      <c r="L290" s="4"/>
      <c r="O290" s="140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BC290" s="222"/>
      <c r="BD290" s="222"/>
      <c r="BE290" s="222"/>
      <c r="BF290" s="222"/>
      <c r="BG290" s="222"/>
      <c r="BH290" s="222"/>
      <c r="BI290" s="222"/>
      <c r="BJ290" s="222"/>
      <c r="BK290" s="222"/>
      <c r="BL290" s="222"/>
      <c r="BM290" s="222"/>
      <c r="BN290" s="222"/>
      <c r="BO290" s="222"/>
      <c r="BP290" s="222"/>
      <c r="BQ290" s="222"/>
      <c r="BR290" s="222"/>
      <c r="BS290" s="222"/>
      <c r="BT290" s="222"/>
      <c r="BU290" s="222"/>
      <c r="BV290" s="222"/>
      <c r="BW290" s="222"/>
      <c r="BX290" s="222"/>
      <c r="BY290" s="222"/>
      <c r="BZ290" s="222"/>
      <c r="CA290" s="222"/>
      <c r="CB290" s="222"/>
    </row>
    <row r="291" spans="2:80" s="139" customFormat="1" x14ac:dyDescent="0.5">
      <c r="B291" s="140"/>
      <c r="D291" s="141"/>
      <c r="L291" s="4"/>
      <c r="O291" s="140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BC291" s="222"/>
      <c r="BD291" s="222"/>
      <c r="BE291" s="222"/>
      <c r="BF291" s="222"/>
      <c r="BG291" s="222"/>
      <c r="BH291" s="222"/>
      <c r="BI291" s="222"/>
      <c r="BJ291" s="222"/>
      <c r="BK291" s="222"/>
      <c r="BL291" s="222"/>
      <c r="BM291" s="222"/>
      <c r="BN291" s="222"/>
      <c r="BO291" s="222"/>
      <c r="BP291" s="222"/>
      <c r="BQ291" s="222"/>
      <c r="BR291" s="222"/>
      <c r="BS291" s="222"/>
      <c r="BT291" s="222"/>
      <c r="BU291" s="222"/>
      <c r="BV291" s="222"/>
      <c r="BW291" s="222"/>
      <c r="BX291" s="222"/>
      <c r="BY291" s="222"/>
      <c r="BZ291" s="222"/>
      <c r="CA291" s="222"/>
      <c r="CB291" s="222"/>
    </row>
    <row r="292" spans="2:80" s="139" customFormat="1" x14ac:dyDescent="0.5">
      <c r="B292" s="140"/>
      <c r="D292" s="141"/>
      <c r="L292" s="4"/>
      <c r="O292" s="140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BC292" s="222"/>
      <c r="BD292" s="222"/>
      <c r="BE292" s="222"/>
      <c r="BF292" s="222"/>
      <c r="BG292" s="222"/>
      <c r="BH292" s="222"/>
      <c r="BI292" s="222"/>
      <c r="BJ292" s="222"/>
      <c r="BK292" s="222"/>
      <c r="BL292" s="222"/>
      <c r="BM292" s="222"/>
      <c r="BN292" s="222"/>
      <c r="BO292" s="222"/>
      <c r="BP292" s="222"/>
      <c r="BQ292" s="222"/>
      <c r="BR292" s="222"/>
      <c r="BS292" s="222"/>
      <c r="BT292" s="222"/>
      <c r="BU292" s="222"/>
      <c r="BV292" s="222"/>
      <c r="BW292" s="222"/>
      <c r="BX292" s="222"/>
      <c r="BY292" s="222"/>
      <c r="BZ292" s="222"/>
      <c r="CA292" s="222"/>
      <c r="CB292" s="222"/>
    </row>
    <row r="293" spans="2:80" s="139" customFormat="1" x14ac:dyDescent="0.5">
      <c r="B293" s="140"/>
      <c r="D293" s="141"/>
      <c r="L293" s="4"/>
      <c r="O293" s="140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BC293" s="222"/>
      <c r="BD293" s="222"/>
      <c r="BE293" s="222"/>
      <c r="BF293" s="222"/>
      <c r="BG293" s="222"/>
      <c r="BH293" s="222"/>
      <c r="BI293" s="222"/>
      <c r="BJ293" s="222"/>
      <c r="BK293" s="222"/>
      <c r="BL293" s="222"/>
      <c r="BM293" s="222"/>
      <c r="BN293" s="222"/>
      <c r="BO293" s="222"/>
      <c r="BP293" s="222"/>
      <c r="BQ293" s="222"/>
      <c r="BR293" s="222"/>
      <c r="BS293" s="222"/>
      <c r="BT293" s="222"/>
      <c r="BU293" s="222"/>
      <c r="BV293" s="222"/>
      <c r="BW293" s="222"/>
      <c r="BX293" s="222"/>
      <c r="BY293" s="222"/>
      <c r="BZ293" s="222"/>
      <c r="CA293" s="222"/>
      <c r="CB293" s="222"/>
    </row>
    <row r="294" spans="2:80" s="139" customFormat="1" x14ac:dyDescent="0.5">
      <c r="B294" s="140"/>
      <c r="D294" s="141"/>
      <c r="L294" s="4"/>
      <c r="O294" s="140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BC294" s="222"/>
      <c r="BD294" s="222"/>
      <c r="BE294" s="222"/>
      <c r="BF294" s="222"/>
      <c r="BG294" s="222"/>
      <c r="BH294" s="222"/>
      <c r="BI294" s="222"/>
      <c r="BJ294" s="222"/>
      <c r="BK294" s="222"/>
      <c r="BL294" s="222"/>
      <c r="BM294" s="222"/>
      <c r="BN294" s="222"/>
      <c r="BO294" s="222"/>
      <c r="BP294" s="222"/>
      <c r="BQ294" s="222"/>
      <c r="BR294" s="222"/>
      <c r="BS294" s="222"/>
      <c r="BT294" s="222"/>
      <c r="BU294" s="222"/>
      <c r="BV294" s="222"/>
      <c r="BW294" s="222"/>
      <c r="BX294" s="222"/>
      <c r="BY294" s="222"/>
      <c r="BZ294" s="222"/>
      <c r="CA294" s="222"/>
      <c r="CB294" s="222"/>
    </row>
    <row r="295" spans="2:80" s="139" customFormat="1" x14ac:dyDescent="0.5">
      <c r="B295" s="140"/>
      <c r="D295" s="141"/>
      <c r="L295" s="4"/>
      <c r="O295" s="140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BC295" s="222"/>
      <c r="BD295" s="222"/>
      <c r="BE295" s="222"/>
      <c r="BF295" s="222"/>
      <c r="BG295" s="222"/>
      <c r="BH295" s="222"/>
      <c r="BI295" s="222"/>
      <c r="BJ295" s="222"/>
      <c r="BK295" s="222"/>
      <c r="BL295" s="222"/>
      <c r="BM295" s="222"/>
      <c r="BN295" s="222"/>
      <c r="BO295" s="222"/>
      <c r="BP295" s="222"/>
      <c r="BQ295" s="222"/>
      <c r="BR295" s="222"/>
      <c r="BS295" s="222"/>
      <c r="BT295" s="222"/>
      <c r="BU295" s="222"/>
      <c r="BV295" s="222"/>
      <c r="BW295" s="222"/>
      <c r="BX295" s="222"/>
      <c r="BY295" s="222"/>
      <c r="BZ295" s="222"/>
      <c r="CA295" s="222"/>
      <c r="CB295" s="222"/>
    </row>
    <row r="296" spans="2:80" s="139" customFormat="1" x14ac:dyDescent="0.5">
      <c r="B296" s="140"/>
      <c r="D296" s="141"/>
      <c r="L296" s="4"/>
      <c r="O296" s="140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BC296" s="222"/>
      <c r="BD296" s="222"/>
      <c r="BE296" s="222"/>
      <c r="BF296" s="222"/>
      <c r="BG296" s="222"/>
      <c r="BH296" s="222"/>
      <c r="BI296" s="222"/>
      <c r="BJ296" s="222"/>
      <c r="BK296" s="222"/>
      <c r="BL296" s="222"/>
      <c r="BM296" s="222"/>
      <c r="BN296" s="222"/>
      <c r="BO296" s="222"/>
      <c r="BP296" s="222"/>
      <c r="BQ296" s="222"/>
      <c r="BR296" s="222"/>
      <c r="BS296" s="222"/>
      <c r="BT296" s="222"/>
      <c r="BU296" s="222"/>
      <c r="BV296" s="222"/>
      <c r="BW296" s="222"/>
      <c r="BX296" s="222"/>
      <c r="BY296" s="222"/>
      <c r="BZ296" s="222"/>
      <c r="CA296" s="222"/>
      <c r="CB296" s="222"/>
    </row>
    <row r="297" spans="2:80" s="139" customFormat="1" x14ac:dyDescent="0.5">
      <c r="B297" s="140"/>
      <c r="D297" s="141"/>
      <c r="L297" s="4"/>
      <c r="O297" s="140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BC297" s="222"/>
      <c r="BD297" s="222"/>
      <c r="BE297" s="222"/>
      <c r="BF297" s="222"/>
      <c r="BG297" s="222"/>
      <c r="BH297" s="222"/>
      <c r="BI297" s="222"/>
      <c r="BJ297" s="222"/>
      <c r="BK297" s="222"/>
      <c r="BL297" s="222"/>
      <c r="BM297" s="222"/>
      <c r="BN297" s="222"/>
      <c r="BO297" s="222"/>
      <c r="BP297" s="222"/>
      <c r="BQ297" s="222"/>
      <c r="BR297" s="222"/>
      <c r="BS297" s="222"/>
      <c r="BT297" s="222"/>
      <c r="BU297" s="222"/>
      <c r="BV297" s="222"/>
      <c r="BW297" s="222"/>
      <c r="BX297" s="222"/>
      <c r="BY297" s="222"/>
      <c r="BZ297" s="222"/>
      <c r="CA297" s="222"/>
      <c r="CB297" s="222"/>
    </row>
    <row r="298" spans="2:80" s="139" customFormat="1" x14ac:dyDescent="0.5">
      <c r="B298" s="140"/>
      <c r="D298" s="141"/>
      <c r="L298" s="4"/>
      <c r="O298" s="140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BC298" s="222"/>
      <c r="BD298" s="222"/>
      <c r="BE298" s="222"/>
      <c r="BF298" s="222"/>
      <c r="BG298" s="222"/>
      <c r="BH298" s="222"/>
      <c r="BI298" s="222"/>
      <c r="BJ298" s="222"/>
      <c r="BK298" s="222"/>
      <c r="BL298" s="222"/>
      <c r="BM298" s="222"/>
      <c r="BN298" s="222"/>
      <c r="BO298" s="222"/>
      <c r="BP298" s="222"/>
      <c r="BQ298" s="222"/>
      <c r="BR298" s="222"/>
      <c r="BS298" s="222"/>
      <c r="BT298" s="222"/>
      <c r="BU298" s="222"/>
      <c r="BV298" s="222"/>
      <c r="BW298" s="222"/>
      <c r="BX298" s="222"/>
      <c r="BY298" s="222"/>
      <c r="BZ298" s="222"/>
      <c r="CA298" s="222"/>
      <c r="CB298" s="222"/>
    </row>
    <row r="299" spans="2:80" s="139" customFormat="1" x14ac:dyDescent="0.5">
      <c r="B299" s="140"/>
      <c r="D299" s="141"/>
      <c r="L299" s="4"/>
      <c r="O299" s="140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BC299" s="222"/>
      <c r="BD299" s="222"/>
      <c r="BE299" s="222"/>
      <c r="BF299" s="222"/>
      <c r="BG299" s="222"/>
      <c r="BH299" s="222"/>
      <c r="BI299" s="222"/>
      <c r="BJ299" s="222"/>
      <c r="BK299" s="222"/>
      <c r="BL299" s="222"/>
      <c r="BM299" s="222"/>
      <c r="BN299" s="222"/>
      <c r="BO299" s="222"/>
      <c r="BP299" s="222"/>
      <c r="BQ299" s="222"/>
      <c r="BR299" s="222"/>
      <c r="BS299" s="222"/>
      <c r="BT299" s="222"/>
      <c r="BU299" s="222"/>
      <c r="BV299" s="222"/>
      <c r="BW299" s="222"/>
      <c r="BX299" s="222"/>
      <c r="BY299" s="222"/>
      <c r="BZ299" s="222"/>
      <c r="CA299" s="222"/>
      <c r="CB299" s="222"/>
    </row>
    <row r="300" spans="2:80" s="139" customFormat="1" x14ac:dyDescent="0.5">
      <c r="B300" s="140"/>
      <c r="D300" s="141"/>
      <c r="L300" s="4"/>
      <c r="O300" s="140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BC300" s="222"/>
      <c r="BD300" s="222"/>
      <c r="BE300" s="222"/>
      <c r="BF300" s="222"/>
      <c r="BG300" s="222"/>
      <c r="BH300" s="222"/>
      <c r="BI300" s="222"/>
      <c r="BJ300" s="222"/>
      <c r="BK300" s="222"/>
      <c r="BL300" s="222"/>
      <c r="BM300" s="222"/>
      <c r="BN300" s="222"/>
      <c r="BO300" s="222"/>
      <c r="BP300" s="222"/>
      <c r="BQ300" s="222"/>
      <c r="BR300" s="222"/>
      <c r="BS300" s="222"/>
      <c r="BT300" s="222"/>
      <c r="BU300" s="222"/>
      <c r="BV300" s="222"/>
      <c r="BW300" s="222"/>
      <c r="BX300" s="222"/>
      <c r="BY300" s="222"/>
      <c r="BZ300" s="222"/>
      <c r="CA300" s="222"/>
      <c r="CB300" s="222"/>
    </row>
    <row r="301" spans="2:80" s="139" customFormat="1" x14ac:dyDescent="0.5">
      <c r="B301" s="140"/>
      <c r="D301" s="141"/>
      <c r="L301" s="4"/>
      <c r="O301" s="140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BC301" s="222"/>
      <c r="BD301" s="222"/>
      <c r="BE301" s="222"/>
      <c r="BF301" s="222"/>
      <c r="BG301" s="222"/>
      <c r="BH301" s="222"/>
      <c r="BI301" s="222"/>
      <c r="BJ301" s="222"/>
      <c r="BK301" s="222"/>
      <c r="BL301" s="222"/>
      <c r="BM301" s="222"/>
      <c r="BN301" s="222"/>
      <c r="BO301" s="222"/>
      <c r="BP301" s="222"/>
      <c r="BQ301" s="222"/>
      <c r="BR301" s="222"/>
      <c r="BS301" s="222"/>
      <c r="BT301" s="222"/>
      <c r="BU301" s="222"/>
      <c r="BV301" s="222"/>
      <c r="BW301" s="222"/>
      <c r="BX301" s="222"/>
      <c r="BY301" s="222"/>
      <c r="BZ301" s="222"/>
      <c r="CA301" s="222"/>
      <c r="CB301" s="222"/>
    </row>
    <row r="302" spans="2:80" s="139" customFormat="1" x14ac:dyDescent="0.5">
      <c r="B302" s="140"/>
      <c r="D302" s="141"/>
      <c r="L302" s="4"/>
      <c r="O302" s="140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BC302" s="222"/>
      <c r="BD302" s="222"/>
      <c r="BE302" s="222"/>
      <c r="BF302" s="222"/>
      <c r="BG302" s="222"/>
      <c r="BH302" s="222"/>
      <c r="BI302" s="222"/>
      <c r="BJ302" s="222"/>
      <c r="BK302" s="222"/>
      <c r="BL302" s="222"/>
      <c r="BM302" s="222"/>
      <c r="BN302" s="222"/>
      <c r="BO302" s="222"/>
      <c r="BP302" s="222"/>
      <c r="BQ302" s="222"/>
      <c r="BR302" s="222"/>
      <c r="BS302" s="222"/>
      <c r="BT302" s="222"/>
      <c r="BU302" s="222"/>
      <c r="BV302" s="222"/>
      <c r="BW302" s="222"/>
      <c r="BX302" s="222"/>
      <c r="BY302" s="222"/>
      <c r="BZ302" s="222"/>
      <c r="CA302" s="222"/>
      <c r="CB302" s="222"/>
    </row>
    <row r="303" spans="2:80" s="139" customFormat="1" x14ac:dyDescent="0.5">
      <c r="B303" s="140"/>
      <c r="D303" s="141"/>
      <c r="L303" s="4"/>
      <c r="O303" s="140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BC303" s="222"/>
      <c r="BD303" s="222"/>
      <c r="BE303" s="222"/>
      <c r="BF303" s="222"/>
      <c r="BG303" s="222"/>
      <c r="BH303" s="222"/>
      <c r="BI303" s="222"/>
      <c r="BJ303" s="222"/>
      <c r="BK303" s="222"/>
      <c r="BL303" s="222"/>
      <c r="BM303" s="222"/>
      <c r="BN303" s="222"/>
      <c r="BO303" s="222"/>
      <c r="BP303" s="222"/>
      <c r="BQ303" s="222"/>
      <c r="BR303" s="222"/>
      <c r="BS303" s="222"/>
      <c r="BT303" s="222"/>
      <c r="BU303" s="222"/>
      <c r="BV303" s="222"/>
      <c r="BW303" s="222"/>
      <c r="BX303" s="222"/>
      <c r="BY303" s="222"/>
      <c r="BZ303" s="222"/>
      <c r="CA303" s="222"/>
      <c r="CB303" s="222"/>
    </row>
    <row r="304" spans="2:80" s="139" customFormat="1" x14ac:dyDescent="0.5">
      <c r="B304" s="140"/>
      <c r="D304" s="141"/>
      <c r="L304" s="4"/>
      <c r="O304" s="140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BC304" s="222"/>
      <c r="BD304" s="222"/>
      <c r="BE304" s="222"/>
      <c r="BF304" s="222"/>
      <c r="BG304" s="222"/>
      <c r="BH304" s="222"/>
      <c r="BI304" s="222"/>
      <c r="BJ304" s="222"/>
      <c r="BK304" s="222"/>
      <c r="BL304" s="222"/>
      <c r="BM304" s="222"/>
      <c r="BN304" s="222"/>
      <c r="BO304" s="222"/>
      <c r="BP304" s="222"/>
      <c r="BQ304" s="222"/>
      <c r="BR304" s="222"/>
      <c r="BS304" s="222"/>
      <c r="BT304" s="222"/>
      <c r="BU304" s="222"/>
      <c r="BV304" s="222"/>
      <c r="BW304" s="222"/>
      <c r="BX304" s="222"/>
      <c r="BY304" s="222"/>
      <c r="BZ304" s="222"/>
      <c r="CA304" s="222"/>
      <c r="CB304" s="222"/>
    </row>
    <row r="305" spans="2:80" s="139" customFormat="1" x14ac:dyDescent="0.5">
      <c r="B305" s="140"/>
      <c r="D305" s="141"/>
      <c r="L305" s="4"/>
      <c r="O305" s="140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BC305" s="222"/>
      <c r="BD305" s="222"/>
      <c r="BE305" s="222"/>
      <c r="BF305" s="222"/>
      <c r="BG305" s="222"/>
      <c r="BH305" s="222"/>
      <c r="BI305" s="222"/>
      <c r="BJ305" s="222"/>
      <c r="BK305" s="222"/>
      <c r="BL305" s="222"/>
      <c r="BM305" s="222"/>
      <c r="BN305" s="222"/>
      <c r="BO305" s="222"/>
      <c r="BP305" s="222"/>
      <c r="BQ305" s="222"/>
      <c r="BR305" s="222"/>
      <c r="BS305" s="222"/>
      <c r="BT305" s="222"/>
      <c r="BU305" s="222"/>
      <c r="BV305" s="222"/>
      <c r="BW305" s="222"/>
      <c r="BX305" s="222"/>
      <c r="BY305" s="222"/>
      <c r="BZ305" s="222"/>
      <c r="CA305" s="222"/>
      <c r="CB305" s="222"/>
    </row>
    <row r="306" spans="2:80" s="139" customFormat="1" x14ac:dyDescent="0.5">
      <c r="B306" s="140"/>
      <c r="D306" s="141"/>
      <c r="L306" s="4"/>
      <c r="O306" s="140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BC306" s="222"/>
      <c r="BD306" s="222"/>
      <c r="BE306" s="222"/>
      <c r="BF306" s="222"/>
      <c r="BG306" s="222"/>
      <c r="BH306" s="222"/>
      <c r="BI306" s="222"/>
      <c r="BJ306" s="222"/>
      <c r="BK306" s="222"/>
      <c r="BL306" s="222"/>
      <c r="BM306" s="222"/>
      <c r="BN306" s="222"/>
      <c r="BO306" s="222"/>
      <c r="BP306" s="222"/>
      <c r="BQ306" s="222"/>
      <c r="BR306" s="222"/>
      <c r="BS306" s="222"/>
      <c r="BT306" s="222"/>
      <c r="BU306" s="222"/>
      <c r="BV306" s="222"/>
      <c r="BW306" s="222"/>
      <c r="BX306" s="222"/>
      <c r="BY306" s="222"/>
      <c r="BZ306" s="222"/>
      <c r="CA306" s="222"/>
      <c r="CB306" s="222"/>
    </row>
    <row r="307" spans="2:80" s="139" customFormat="1" x14ac:dyDescent="0.5">
      <c r="B307" s="140"/>
      <c r="D307" s="141"/>
      <c r="L307" s="4"/>
      <c r="O307" s="140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BC307" s="222"/>
      <c r="BD307" s="222"/>
      <c r="BE307" s="222"/>
      <c r="BF307" s="222"/>
      <c r="BG307" s="222"/>
      <c r="BH307" s="222"/>
      <c r="BI307" s="222"/>
      <c r="BJ307" s="222"/>
      <c r="BK307" s="222"/>
      <c r="BL307" s="222"/>
      <c r="BM307" s="222"/>
      <c r="BN307" s="222"/>
      <c r="BO307" s="222"/>
      <c r="BP307" s="222"/>
      <c r="BQ307" s="222"/>
      <c r="BR307" s="222"/>
      <c r="BS307" s="222"/>
      <c r="BT307" s="222"/>
      <c r="BU307" s="222"/>
      <c r="BV307" s="222"/>
      <c r="BW307" s="222"/>
      <c r="BX307" s="222"/>
      <c r="BY307" s="222"/>
      <c r="BZ307" s="222"/>
      <c r="CA307" s="222"/>
      <c r="CB307" s="222"/>
    </row>
    <row r="308" spans="2:80" s="139" customFormat="1" x14ac:dyDescent="0.5">
      <c r="B308" s="140"/>
      <c r="D308" s="141"/>
      <c r="L308" s="4"/>
      <c r="O308" s="140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BC308" s="222"/>
      <c r="BD308" s="222"/>
      <c r="BE308" s="222"/>
      <c r="BF308" s="222"/>
      <c r="BG308" s="222"/>
      <c r="BH308" s="222"/>
      <c r="BI308" s="222"/>
      <c r="BJ308" s="222"/>
      <c r="BK308" s="222"/>
      <c r="BL308" s="222"/>
      <c r="BM308" s="222"/>
      <c r="BN308" s="222"/>
      <c r="BO308" s="222"/>
      <c r="BP308" s="222"/>
      <c r="BQ308" s="222"/>
      <c r="BR308" s="222"/>
      <c r="BS308" s="222"/>
      <c r="BT308" s="222"/>
      <c r="BU308" s="222"/>
      <c r="BV308" s="222"/>
      <c r="BW308" s="222"/>
      <c r="BX308" s="222"/>
      <c r="BY308" s="222"/>
      <c r="BZ308" s="222"/>
      <c r="CA308" s="222"/>
      <c r="CB308" s="222"/>
    </row>
    <row r="309" spans="2:80" s="139" customFormat="1" x14ac:dyDescent="0.5">
      <c r="B309" s="140"/>
      <c r="D309" s="141"/>
      <c r="L309" s="4"/>
      <c r="O309" s="140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BC309" s="222"/>
      <c r="BD309" s="222"/>
      <c r="BE309" s="222"/>
      <c r="BF309" s="222"/>
      <c r="BG309" s="222"/>
      <c r="BH309" s="222"/>
      <c r="BI309" s="222"/>
      <c r="BJ309" s="222"/>
      <c r="BK309" s="222"/>
      <c r="BL309" s="222"/>
      <c r="BM309" s="222"/>
      <c r="BN309" s="222"/>
      <c r="BO309" s="222"/>
      <c r="BP309" s="222"/>
      <c r="BQ309" s="222"/>
      <c r="BR309" s="222"/>
      <c r="BS309" s="222"/>
      <c r="BT309" s="222"/>
      <c r="BU309" s="222"/>
      <c r="BV309" s="222"/>
      <c r="BW309" s="222"/>
      <c r="BX309" s="222"/>
      <c r="BY309" s="222"/>
      <c r="BZ309" s="222"/>
      <c r="CA309" s="222"/>
      <c r="CB309" s="222"/>
    </row>
    <row r="310" spans="2:80" s="139" customFormat="1" x14ac:dyDescent="0.5">
      <c r="B310" s="140"/>
      <c r="D310" s="141"/>
      <c r="L310" s="4"/>
      <c r="O310" s="140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BC310" s="222"/>
      <c r="BD310" s="222"/>
      <c r="BE310" s="222"/>
      <c r="BF310" s="222"/>
      <c r="BG310" s="222"/>
      <c r="BH310" s="222"/>
      <c r="BI310" s="222"/>
      <c r="BJ310" s="222"/>
      <c r="BK310" s="222"/>
      <c r="BL310" s="222"/>
      <c r="BM310" s="222"/>
      <c r="BN310" s="222"/>
      <c r="BO310" s="222"/>
      <c r="BP310" s="222"/>
      <c r="BQ310" s="222"/>
      <c r="BR310" s="222"/>
      <c r="BS310" s="222"/>
      <c r="BT310" s="222"/>
      <c r="BU310" s="222"/>
      <c r="BV310" s="222"/>
      <c r="BW310" s="222"/>
      <c r="BX310" s="222"/>
      <c r="BY310" s="222"/>
      <c r="BZ310" s="222"/>
      <c r="CA310" s="222"/>
      <c r="CB310" s="222"/>
    </row>
    <row r="311" spans="2:80" s="139" customFormat="1" x14ac:dyDescent="0.5">
      <c r="B311" s="140"/>
      <c r="D311" s="141"/>
      <c r="L311" s="4"/>
      <c r="O311" s="140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BC311" s="222"/>
      <c r="BD311" s="222"/>
      <c r="BE311" s="222"/>
      <c r="BF311" s="222"/>
      <c r="BG311" s="222"/>
      <c r="BH311" s="222"/>
      <c r="BI311" s="222"/>
      <c r="BJ311" s="222"/>
      <c r="BK311" s="222"/>
      <c r="BL311" s="222"/>
      <c r="BM311" s="222"/>
      <c r="BN311" s="222"/>
      <c r="BO311" s="222"/>
      <c r="BP311" s="222"/>
      <c r="BQ311" s="222"/>
      <c r="BR311" s="222"/>
      <c r="BS311" s="222"/>
      <c r="BT311" s="222"/>
      <c r="BU311" s="222"/>
      <c r="BV311" s="222"/>
      <c r="BW311" s="222"/>
      <c r="BX311" s="222"/>
      <c r="BY311" s="222"/>
      <c r="BZ311" s="222"/>
      <c r="CA311" s="222"/>
      <c r="CB311" s="222"/>
    </row>
    <row r="312" spans="2:80" s="139" customFormat="1" x14ac:dyDescent="0.5">
      <c r="B312" s="140"/>
      <c r="D312" s="141"/>
      <c r="L312" s="4"/>
      <c r="O312" s="140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BC312" s="222"/>
      <c r="BD312" s="222"/>
      <c r="BE312" s="222"/>
      <c r="BF312" s="222"/>
      <c r="BG312" s="222"/>
      <c r="BH312" s="222"/>
      <c r="BI312" s="222"/>
      <c r="BJ312" s="222"/>
      <c r="BK312" s="222"/>
      <c r="BL312" s="222"/>
      <c r="BM312" s="222"/>
      <c r="BN312" s="222"/>
      <c r="BO312" s="222"/>
      <c r="BP312" s="222"/>
      <c r="BQ312" s="222"/>
      <c r="BR312" s="222"/>
      <c r="BS312" s="222"/>
      <c r="BT312" s="222"/>
      <c r="BU312" s="222"/>
      <c r="BV312" s="222"/>
      <c r="BW312" s="222"/>
      <c r="BX312" s="222"/>
      <c r="BY312" s="222"/>
      <c r="BZ312" s="222"/>
      <c r="CA312" s="222"/>
      <c r="CB312" s="222"/>
    </row>
    <row r="313" spans="2:80" s="139" customFormat="1" x14ac:dyDescent="0.5">
      <c r="B313" s="140"/>
      <c r="D313" s="141"/>
      <c r="L313" s="4"/>
      <c r="O313" s="140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BC313" s="222"/>
      <c r="BD313" s="222"/>
      <c r="BE313" s="222"/>
      <c r="BF313" s="222"/>
      <c r="BG313" s="222"/>
      <c r="BH313" s="222"/>
      <c r="BI313" s="222"/>
      <c r="BJ313" s="222"/>
      <c r="BK313" s="222"/>
      <c r="BL313" s="222"/>
      <c r="BM313" s="222"/>
      <c r="BN313" s="222"/>
      <c r="BO313" s="222"/>
      <c r="BP313" s="222"/>
      <c r="BQ313" s="222"/>
      <c r="BR313" s="222"/>
      <c r="BS313" s="222"/>
      <c r="BT313" s="222"/>
      <c r="BU313" s="222"/>
      <c r="BV313" s="222"/>
      <c r="BW313" s="222"/>
      <c r="BX313" s="222"/>
      <c r="BY313" s="222"/>
      <c r="BZ313" s="222"/>
      <c r="CA313" s="222"/>
      <c r="CB313" s="222"/>
    </row>
    <row r="314" spans="2:80" s="139" customFormat="1" x14ac:dyDescent="0.5">
      <c r="B314" s="140"/>
      <c r="D314" s="141"/>
      <c r="L314" s="4"/>
      <c r="O314" s="140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BC314" s="222"/>
      <c r="BD314" s="222"/>
      <c r="BE314" s="222"/>
      <c r="BF314" s="222"/>
      <c r="BG314" s="222"/>
      <c r="BH314" s="222"/>
      <c r="BI314" s="222"/>
      <c r="BJ314" s="222"/>
      <c r="BK314" s="222"/>
      <c r="BL314" s="222"/>
      <c r="BM314" s="222"/>
      <c r="BN314" s="222"/>
      <c r="BO314" s="222"/>
      <c r="BP314" s="222"/>
      <c r="BQ314" s="222"/>
      <c r="BR314" s="222"/>
      <c r="BS314" s="222"/>
      <c r="BT314" s="222"/>
      <c r="BU314" s="222"/>
      <c r="BV314" s="222"/>
      <c r="BW314" s="222"/>
      <c r="BX314" s="222"/>
      <c r="BY314" s="222"/>
      <c r="BZ314" s="222"/>
      <c r="CA314" s="222"/>
      <c r="CB314" s="222"/>
    </row>
    <row r="315" spans="2:80" s="139" customFormat="1" x14ac:dyDescent="0.5">
      <c r="B315" s="140"/>
      <c r="D315" s="141"/>
      <c r="L315" s="4"/>
      <c r="O315" s="140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BC315" s="222"/>
      <c r="BD315" s="222"/>
      <c r="BE315" s="222"/>
      <c r="BF315" s="222"/>
      <c r="BG315" s="222"/>
      <c r="BH315" s="222"/>
      <c r="BI315" s="222"/>
      <c r="BJ315" s="222"/>
      <c r="BK315" s="222"/>
      <c r="BL315" s="222"/>
      <c r="BM315" s="222"/>
      <c r="BN315" s="222"/>
      <c r="BO315" s="222"/>
      <c r="BP315" s="222"/>
      <c r="BQ315" s="222"/>
      <c r="BR315" s="222"/>
      <c r="BS315" s="222"/>
      <c r="BT315" s="222"/>
      <c r="BU315" s="222"/>
      <c r="BV315" s="222"/>
      <c r="BW315" s="222"/>
      <c r="BX315" s="222"/>
      <c r="BY315" s="222"/>
      <c r="BZ315" s="222"/>
      <c r="CA315" s="222"/>
      <c r="CB315" s="222"/>
    </row>
    <row r="316" spans="2:80" s="139" customFormat="1" x14ac:dyDescent="0.5">
      <c r="B316" s="140"/>
      <c r="D316" s="141"/>
      <c r="L316" s="4"/>
      <c r="O316" s="140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BC316" s="222"/>
      <c r="BD316" s="222"/>
      <c r="BE316" s="222"/>
      <c r="BF316" s="222"/>
      <c r="BG316" s="222"/>
      <c r="BH316" s="222"/>
      <c r="BI316" s="222"/>
      <c r="BJ316" s="222"/>
      <c r="BK316" s="222"/>
      <c r="BL316" s="222"/>
      <c r="BM316" s="222"/>
      <c r="BN316" s="222"/>
      <c r="BO316" s="222"/>
      <c r="BP316" s="222"/>
      <c r="BQ316" s="222"/>
      <c r="BR316" s="222"/>
      <c r="BS316" s="222"/>
      <c r="BT316" s="222"/>
      <c r="BU316" s="222"/>
      <c r="BV316" s="222"/>
      <c r="BW316" s="222"/>
      <c r="BX316" s="222"/>
      <c r="BY316" s="222"/>
      <c r="BZ316" s="222"/>
      <c r="CA316" s="222"/>
      <c r="CB316" s="222"/>
    </row>
    <row r="317" spans="2:80" s="139" customFormat="1" x14ac:dyDescent="0.5">
      <c r="B317" s="140"/>
      <c r="D317" s="141"/>
      <c r="L317" s="4"/>
      <c r="O317" s="140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BC317" s="222"/>
      <c r="BD317" s="222"/>
      <c r="BE317" s="222"/>
      <c r="BF317" s="222"/>
      <c r="BG317" s="222"/>
      <c r="BH317" s="222"/>
      <c r="BI317" s="222"/>
      <c r="BJ317" s="222"/>
      <c r="BK317" s="222"/>
      <c r="BL317" s="222"/>
      <c r="BM317" s="222"/>
      <c r="BN317" s="222"/>
      <c r="BO317" s="222"/>
      <c r="BP317" s="222"/>
      <c r="BQ317" s="222"/>
      <c r="BR317" s="222"/>
      <c r="BS317" s="222"/>
      <c r="BT317" s="222"/>
      <c r="BU317" s="222"/>
      <c r="BV317" s="222"/>
      <c r="BW317" s="222"/>
      <c r="BX317" s="222"/>
      <c r="BY317" s="222"/>
      <c r="BZ317" s="222"/>
      <c r="CA317" s="222"/>
      <c r="CB317" s="222"/>
    </row>
    <row r="318" spans="2:80" s="139" customFormat="1" x14ac:dyDescent="0.5">
      <c r="B318" s="140"/>
      <c r="D318" s="141"/>
      <c r="L318" s="4"/>
      <c r="O318" s="140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BC318" s="222"/>
      <c r="BD318" s="222"/>
      <c r="BE318" s="222"/>
      <c r="BF318" s="222"/>
      <c r="BG318" s="222"/>
      <c r="BH318" s="222"/>
      <c r="BI318" s="222"/>
      <c r="BJ318" s="222"/>
      <c r="BK318" s="222"/>
      <c r="BL318" s="222"/>
      <c r="BM318" s="222"/>
      <c r="BN318" s="222"/>
      <c r="BO318" s="222"/>
      <c r="BP318" s="222"/>
      <c r="BQ318" s="222"/>
      <c r="BR318" s="222"/>
      <c r="BS318" s="222"/>
      <c r="BT318" s="222"/>
      <c r="BU318" s="222"/>
      <c r="BV318" s="222"/>
      <c r="BW318" s="222"/>
      <c r="BX318" s="222"/>
      <c r="BY318" s="222"/>
      <c r="BZ318" s="222"/>
      <c r="CA318" s="222"/>
      <c r="CB318" s="222"/>
    </row>
    <row r="319" spans="2:80" s="139" customFormat="1" x14ac:dyDescent="0.5">
      <c r="B319" s="140"/>
      <c r="D319" s="141"/>
      <c r="L319" s="4"/>
      <c r="O319" s="140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BC319" s="222"/>
      <c r="BD319" s="222"/>
      <c r="BE319" s="222"/>
      <c r="BF319" s="222"/>
      <c r="BG319" s="222"/>
      <c r="BH319" s="222"/>
      <c r="BI319" s="222"/>
      <c r="BJ319" s="222"/>
      <c r="BK319" s="222"/>
      <c r="BL319" s="222"/>
      <c r="BM319" s="222"/>
      <c r="BN319" s="222"/>
      <c r="BO319" s="222"/>
      <c r="BP319" s="222"/>
      <c r="BQ319" s="222"/>
      <c r="BR319" s="222"/>
      <c r="BS319" s="222"/>
      <c r="BT319" s="222"/>
      <c r="BU319" s="222"/>
      <c r="BV319" s="222"/>
      <c r="BW319" s="222"/>
      <c r="BX319" s="222"/>
      <c r="BY319" s="222"/>
      <c r="BZ319" s="222"/>
      <c r="CA319" s="222"/>
      <c r="CB319" s="222"/>
    </row>
    <row r="320" spans="2:80" s="139" customFormat="1" x14ac:dyDescent="0.5">
      <c r="B320" s="140"/>
      <c r="D320" s="141"/>
      <c r="L320" s="4"/>
      <c r="O320" s="140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BC320" s="222"/>
      <c r="BD320" s="222"/>
      <c r="BE320" s="222"/>
      <c r="BF320" s="222"/>
      <c r="BG320" s="222"/>
      <c r="BH320" s="222"/>
      <c r="BI320" s="222"/>
      <c r="BJ320" s="222"/>
      <c r="BK320" s="222"/>
      <c r="BL320" s="222"/>
      <c r="BM320" s="222"/>
      <c r="BN320" s="222"/>
      <c r="BO320" s="222"/>
      <c r="BP320" s="222"/>
      <c r="BQ320" s="222"/>
      <c r="BR320" s="222"/>
      <c r="BS320" s="222"/>
      <c r="BT320" s="222"/>
      <c r="BU320" s="222"/>
      <c r="BV320" s="222"/>
      <c r="BW320" s="222"/>
      <c r="BX320" s="222"/>
      <c r="BY320" s="222"/>
      <c r="BZ320" s="222"/>
      <c r="CA320" s="222"/>
      <c r="CB320" s="222"/>
    </row>
    <row r="321" spans="2:80" s="139" customFormat="1" x14ac:dyDescent="0.5">
      <c r="B321" s="140"/>
      <c r="D321" s="141"/>
      <c r="L321" s="4"/>
      <c r="O321" s="140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BC321" s="222"/>
      <c r="BD321" s="222"/>
      <c r="BE321" s="222"/>
      <c r="BF321" s="222"/>
      <c r="BG321" s="222"/>
      <c r="BH321" s="222"/>
      <c r="BI321" s="222"/>
      <c r="BJ321" s="222"/>
      <c r="BK321" s="222"/>
      <c r="BL321" s="222"/>
      <c r="BM321" s="222"/>
      <c r="BN321" s="222"/>
      <c r="BO321" s="222"/>
      <c r="BP321" s="222"/>
      <c r="BQ321" s="222"/>
      <c r="BR321" s="222"/>
      <c r="BS321" s="222"/>
      <c r="BT321" s="222"/>
      <c r="BU321" s="222"/>
      <c r="BV321" s="222"/>
      <c r="BW321" s="222"/>
      <c r="BX321" s="222"/>
      <c r="BY321" s="222"/>
      <c r="BZ321" s="222"/>
      <c r="CA321" s="222"/>
      <c r="CB321" s="222"/>
    </row>
    <row r="322" spans="2:80" s="139" customFormat="1" x14ac:dyDescent="0.5">
      <c r="B322" s="140"/>
      <c r="D322" s="141"/>
      <c r="L322" s="4"/>
      <c r="O322" s="140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BC322" s="222"/>
      <c r="BD322" s="222"/>
      <c r="BE322" s="222"/>
      <c r="BF322" s="222"/>
      <c r="BG322" s="222"/>
      <c r="BH322" s="222"/>
      <c r="BI322" s="222"/>
      <c r="BJ322" s="222"/>
      <c r="BK322" s="222"/>
      <c r="BL322" s="222"/>
      <c r="BM322" s="222"/>
      <c r="BN322" s="222"/>
      <c r="BO322" s="222"/>
      <c r="BP322" s="222"/>
      <c r="BQ322" s="222"/>
      <c r="BR322" s="222"/>
      <c r="BS322" s="222"/>
      <c r="BT322" s="222"/>
      <c r="BU322" s="222"/>
      <c r="BV322" s="222"/>
      <c r="BW322" s="222"/>
      <c r="BX322" s="222"/>
      <c r="BY322" s="222"/>
      <c r="BZ322" s="222"/>
      <c r="CA322" s="222"/>
      <c r="CB322" s="222"/>
    </row>
    <row r="323" spans="2:80" s="139" customFormat="1" x14ac:dyDescent="0.5">
      <c r="B323" s="140"/>
      <c r="D323" s="141"/>
      <c r="L323" s="4"/>
      <c r="O323" s="140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BC323" s="222"/>
      <c r="BD323" s="222"/>
      <c r="BE323" s="222"/>
      <c r="BF323" s="222"/>
      <c r="BG323" s="222"/>
      <c r="BH323" s="222"/>
      <c r="BI323" s="222"/>
      <c r="BJ323" s="222"/>
      <c r="BK323" s="222"/>
      <c r="BL323" s="222"/>
      <c r="BM323" s="222"/>
      <c r="BN323" s="222"/>
      <c r="BO323" s="222"/>
      <c r="BP323" s="222"/>
      <c r="BQ323" s="222"/>
      <c r="BR323" s="222"/>
      <c r="BS323" s="222"/>
      <c r="BT323" s="222"/>
      <c r="BU323" s="222"/>
      <c r="BV323" s="222"/>
      <c r="BW323" s="222"/>
      <c r="BX323" s="222"/>
      <c r="BY323" s="222"/>
      <c r="BZ323" s="222"/>
      <c r="CA323" s="222"/>
      <c r="CB323" s="222"/>
    </row>
    <row r="324" spans="2:80" s="139" customFormat="1" x14ac:dyDescent="0.5">
      <c r="B324" s="140"/>
      <c r="D324" s="141"/>
      <c r="L324" s="4"/>
      <c r="O324" s="140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BC324" s="222"/>
      <c r="BD324" s="222"/>
      <c r="BE324" s="222"/>
      <c r="BF324" s="222"/>
      <c r="BG324" s="222"/>
      <c r="BH324" s="222"/>
      <c r="BI324" s="222"/>
      <c r="BJ324" s="222"/>
      <c r="BK324" s="222"/>
      <c r="BL324" s="222"/>
      <c r="BM324" s="222"/>
      <c r="BN324" s="222"/>
      <c r="BO324" s="222"/>
      <c r="BP324" s="222"/>
      <c r="BQ324" s="222"/>
      <c r="BR324" s="222"/>
      <c r="BS324" s="222"/>
      <c r="BT324" s="222"/>
      <c r="BU324" s="222"/>
      <c r="BV324" s="222"/>
      <c r="BW324" s="222"/>
      <c r="BX324" s="222"/>
      <c r="BY324" s="222"/>
      <c r="BZ324" s="222"/>
      <c r="CA324" s="222"/>
      <c r="CB324" s="222"/>
    </row>
    <row r="325" spans="2:80" s="139" customFormat="1" x14ac:dyDescent="0.5">
      <c r="B325" s="140"/>
      <c r="D325" s="141"/>
      <c r="L325" s="4"/>
      <c r="O325" s="140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BC325" s="222"/>
      <c r="BD325" s="222"/>
      <c r="BE325" s="222"/>
      <c r="BF325" s="222"/>
      <c r="BG325" s="222"/>
      <c r="BH325" s="222"/>
      <c r="BI325" s="222"/>
      <c r="BJ325" s="222"/>
      <c r="BK325" s="222"/>
      <c r="BL325" s="222"/>
      <c r="BM325" s="222"/>
      <c r="BN325" s="222"/>
      <c r="BO325" s="222"/>
      <c r="BP325" s="222"/>
      <c r="BQ325" s="222"/>
      <c r="BR325" s="222"/>
      <c r="BS325" s="222"/>
      <c r="BT325" s="222"/>
      <c r="BU325" s="222"/>
      <c r="BV325" s="222"/>
      <c r="BW325" s="222"/>
      <c r="BX325" s="222"/>
      <c r="BY325" s="222"/>
      <c r="BZ325" s="222"/>
      <c r="CA325" s="222"/>
      <c r="CB325" s="222"/>
    </row>
  </sheetData>
  <sheetProtection sheet="1" selectLockedCells="1"/>
  <mergeCells count="116">
    <mergeCell ref="L18:O18"/>
    <mergeCell ref="L16:O17"/>
    <mergeCell ref="B14:D14"/>
    <mergeCell ref="E14:G14"/>
    <mergeCell ref="I14:K14"/>
    <mergeCell ref="M95:O95"/>
    <mergeCell ref="M96:O96"/>
    <mergeCell ref="M97:O97"/>
    <mergeCell ref="M34:O34"/>
    <mergeCell ref="M35:O35"/>
    <mergeCell ref="M36:O36"/>
    <mergeCell ref="M37:O37"/>
    <mergeCell ref="M32:O32"/>
    <mergeCell ref="M40:O40"/>
    <mergeCell ref="M41:O41"/>
    <mergeCell ref="M42:O42"/>
    <mergeCell ref="M43:O43"/>
    <mergeCell ref="M28:O28"/>
    <mergeCell ref="M30:O30"/>
    <mergeCell ref="M31:O31"/>
    <mergeCell ref="M29:O29"/>
    <mergeCell ref="M33:O33"/>
    <mergeCell ref="M24:O24"/>
    <mergeCell ref="M25:O25"/>
    <mergeCell ref="W88:W89"/>
    <mergeCell ref="Z88:AA88"/>
    <mergeCell ref="M26:O26"/>
    <mergeCell ref="M62:O62"/>
    <mergeCell ref="F125:M125"/>
    <mergeCell ref="F115:M115"/>
    <mergeCell ref="F118:M118"/>
    <mergeCell ref="M49:O49"/>
    <mergeCell ref="M103:O103"/>
    <mergeCell ref="F124:M124"/>
    <mergeCell ref="F122:M122"/>
    <mergeCell ref="M107:O110"/>
    <mergeCell ref="F114:M114"/>
    <mergeCell ref="M39:O39"/>
    <mergeCell ref="M38:O38"/>
    <mergeCell ref="M106:O106"/>
    <mergeCell ref="M98:O98"/>
    <mergeCell ref="M99:O99"/>
    <mergeCell ref="M45:O45"/>
    <mergeCell ref="M46:O46"/>
    <mergeCell ref="M47:O47"/>
    <mergeCell ref="M48:O48"/>
    <mergeCell ref="J51:K51"/>
    <mergeCell ref="M76:O76"/>
    <mergeCell ref="E9:G9"/>
    <mergeCell ref="E10:G10"/>
    <mergeCell ref="M104:O104"/>
    <mergeCell ref="I9:K9"/>
    <mergeCell ref="I10:K10"/>
    <mergeCell ref="I11:K11"/>
    <mergeCell ref="I12:K12"/>
    <mergeCell ref="I13:K13"/>
    <mergeCell ref="M75:O75"/>
    <mergeCell ref="M77:O85"/>
    <mergeCell ref="F18:G18"/>
    <mergeCell ref="E22:G22"/>
    <mergeCell ref="E24:G24"/>
    <mergeCell ref="M21:O21"/>
    <mergeCell ref="M19:O19"/>
    <mergeCell ref="M20:O20"/>
    <mergeCell ref="M22:O22"/>
    <mergeCell ref="M23:O23"/>
    <mergeCell ref="M100:O100"/>
    <mergeCell ref="M101:O101"/>
    <mergeCell ref="M102:O102"/>
    <mergeCell ref="E11:G11"/>
    <mergeCell ref="E12:G12"/>
    <mergeCell ref="E13:G13"/>
    <mergeCell ref="E17:G17"/>
    <mergeCell ref="E27:G27"/>
    <mergeCell ref="F121:M121"/>
    <mergeCell ref="E75:F75"/>
    <mergeCell ref="M105:O105"/>
    <mergeCell ref="M50:O50"/>
    <mergeCell ref="M51:O51"/>
    <mergeCell ref="M52:O52"/>
    <mergeCell ref="M53:O53"/>
    <mergeCell ref="M55:O55"/>
    <mergeCell ref="M60:O60"/>
    <mergeCell ref="M61:O61"/>
    <mergeCell ref="M63:O63"/>
    <mergeCell ref="M64:O64"/>
    <mergeCell ref="M65:O65"/>
    <mergeCell ref="M56:O56"/>
    <mergeCell ref="M57:O57"/>
    <mergeCell ref="H20:H25"/>
    <mergeCell ref="H33:H35"/>
    <mergeCell ref="H30:H32"/>
    <mergeCell ref="F55:F56"/>
    <mergeCell ref="M54:O54"/>
    <mergeCell ref="M27:O27"/>
    <mergeCell ref="M44:O44"/>
    <mergeCell ref="F127:M127"/>
    <mergeCell ref="F119:M119"/>
    <mergeCell ref="F120:M120"/>
    <mergeCell ref="E128:M128"/>
    <mergeCell ref="F123:M123"/>
    <mergeCell ref="F126:M126"/>
    <mergeCell ref="M58:O58"/>
    <mergeCell ref="M59:O59"/>
    <mergeCell ref="M91:O91"/>
    <mergeCell ref="M92:O92"/>
    <mergeCell ref="M71:O71"/>
    <mergeCell ref="M72:O72"/>
    <mergeCell ref="M90:O90"/>
    <mergeCell ref="M66:O66"/>
    <mergeCell ref="M67:O67"/>
    <mergeCell ref="M68:O68"/>
    <mergeCell ref="M69:O69"/>
    <mergeCell ref="M70:O70"/>
    <mergeCell ref="F116:M116"/>
    <mergeCell ref="F117:M117"/>
  </mergeCells>
  <phoneticPr fontId="26" type="noConversion"/>
  <hyperlinks>
    <hyperlink ref="I108" r:id="rId1" xr:uid="{40A351AB-CEFB-46BF-A2F9-F4A852D5A515}"/>
  </hyperlinks>
  <pageMargins left="0.6" right="0.25" top="0.74" bottom="0.34" header="0.3" footer="0.3"/>
  <pageSetup scale="61" fitToHeight="2" orientation="portrait" r:id="rId2"/>
  <rowBreaks count="1" manualBreakCount="1">
    <brk id="73" min="1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3DF6-B531-4D20-B43E-2D3A28615C89}">
  <sheetPr codeName="Sheet2">
    <tabColor rgb="FFFFFF00"/>
  </sheetPr>
  <dimension ref="A1:AJ96"/>
  <sheetViews>
    <sheetView zoomScaleNormal="100" workbookViewId="0">
      <selection activeCell="G25" sqref="G25"/>
    </sheetView>
  </sheetViews>
  <sheetFormatPr defaultColWidth="8.8203125" defaultRowHeight="12.9" x14ac:dyDescent="0.5"/>
  <cols>
    <col min="1" max="1" width="6.41015625" style="4" customWidth="1"/>
    <col min="2" max="2" width="2.8203125" style="79" customWidth="1"/>
    <col min="3" max="7" width="8.8203125" style="79"/>
    <col min="8" max="8" width="13.8203125" style="79" customWidth="1"/>
    <col min="9" max="9" width="14.1171875" style="79" customWidth="1"/>
    <col min="10" max="10" width="13.234375" style="79" customWidth="1"/>
    <col min="11" max="11" width="10.8203125" style="79" customWidth="1"/>
    <col min="12" max="12" width="8.8203125" style="79"/>
    <col min="13" max="13" width="5.5859375" style="79" customWidth="1"/>
    <col min="14" max="14" width="8.8203125" style="79"/>
    <col min="15" max="15" width="23.1171875" style="79" customWidth="1"/>
    <col min="16" max="16" width="7.41015625" style="79" customWidth="1"/>
    <col min="17" max="16384" width="8.8203125" style="79"/>
  </cols>
  <sheetData>
    <row r="1" spans="1:36" s="4" customFormat="1" x14ac:dyDescent="0.5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36" ht="20.399999999999999" x14ac:dyDescent="0.75">
      <c r="A2" s="74"/>
      <c r="B2" s="75"/>
      <c r="C2" s="76" t="s">
        <v>109</v>
      </c>
      <c r="D2" s="77"/>
      <c r="E2" s="77"/>
      <c r="F2" s="77"/>
      <c r="G2" s="77"/>
      <c r="H2" s="77"/>
      <c r="I2" s="77"/>
      <c r="J2" s="77"/>
      <c r="K2" s="77"/>
      <c r="L2" s="78"/>
      <c r="N2" s="102" t="s">
        <v>113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6" s="4" customFormat="1" ht="15.6" x14ac:dyDescent="0.6">
      <c r="A3" s="74"/>
      <c r="B3" s="65"/>
      <c r="C3" s="80" t="s">
        <v>110</v>
      </c>
      <c r="D3" s="65"/>
      <c r="E3" s="65"/>
      <c r="F3" s="65"/>
      <c r="G3" s="65"/>
      <c r="H3" s="65"/>
      <c r="I3" s="65"/>
      <c r="J3" s="65"/>
      <c r="K3" s="65"/>
      <c r="L3" s="81"/>
      <c r="N3" s="102" t="s">
        <v>118</v>
      </c>
    </row>
    <row r="4" spans="1:36" s="4" customFormat="1" ht="15.6" x14ac:dyDescent="0.6">
      <c r="A4" s="74"/>
      <c r="B4" s="65"/>
      <c r="C4" s="80" t="s">
        <v>111</v>
      </c>
      <c r="D4" s="65"/>
      <c r="E4" s="65"/>
      <c r="F4" s="65"/>
      <c r="G4" s="65"/>
      <c r="H4" s="65"/>
      <c r="I4" s="65"/>
      <c r="J4" s="65"/>
      <c r="K4" s="65"/>
      <c r="L4" s="81"/>
    </row>
    <row r="5" spans="1:36" s="4" customFormat="1" x14ac:dyDescent="0.5">
      <c r="A5" s="74"/>
      <c r="B5" s="65"/>
      <c r="C5" s="75" t="s">
        <v>112</v>
      </c>
      <c r="D5" s="65"/>
      <c r="E5" s="65"/>
      <c r="F5" s="65"/>
      <c r="G5" s="65"/>
      <c r="H5" s="65"/>
      <c r="I5" s="65"/>
      <c r="J5" s="65"/>
      <c r="K5" s="65"/>
      <c r="L5" s="81"/>
    </row>
    <row r="6" spans="1:36" s="4" customFormat="1" ht="20.399999999999999" x14ac:dyDescent="0.75">
      <c r="A6" s="12"/>
      <c r="B6" s="7"/>
      <c r="C6" s="40"/>
      <c r="D6" s="7"/>
      <c r="E6" s="7"/>
      <c r="F6" s="7"/>
      <c r="G6" s="7"/>
      <c r="H6" s="7"/>
      <c r="I6" s="7"/>
      <c r="J6" s="7"/>
      <c r="K6" s="7"/>
      <c r="L6" s="5"/>
    </row>
    <row r="7" spans="1:36" x14ac:dyDescent="0.5">
      <c r="A7" s="12"/>
      <c r="B7" s="7"/>
      <c r="C7" s="28" t="s">
        <v>83</v>
      </c>
      <c r="D7" s="351"/>
      <c r="E7" s="351"/>
      <c r="F7" s="351"/>
      <c r="G7" s="351"/>
      <c r="H7" s="351"/>
      <c r="I7" s="7"/>
      <c r="J7" s="7"/>
      <c r="K7" s="7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x14ac:dyDescent="0.5">
      <c r="A8" s="12"/>
      <c r="B8" s="7"/>
      <c r="C8" s="28" t="s">
        <v>10</v>
      </c>
      <c r="D8" s="352"/>
      <c r="E8" s="351"/>
      <c r="F8" s="351"/>
      <c r="G8" s="351"/>
      <c r="H8" s="351"/>
      <c r="I8" s="7"/>
      <c r="J8" s="7"/>
      <c r="K8" s="7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x14ac:dyDescent="0.5">
      <c r="A9" s="12"/>
      <c r="B9" s="7"/>
      <c r="C9" s="28" t="s">
        <v>84</v>
      </c>
      <c r="D9" s="351"/>
      <c r="E9" s="351"/>
      <c r="F9" s="351"/>
      <c r="G9" s="351"/>
      <c r="H9" s="351"/>
      <c r="I9" s="7"/>
      <c r="J9" s="7"/>
      <c r="K9" s="7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4" customFormat="1" x14ac:dyDescent="0.5">
      <c r="A10" s="12"/>
      <c r="B10" s="7"/>
      <c r="C10" s="7"/>
      <c r="D10" s="7"/>
      <c r="E10" s="7"/>
      <c r="F10" s="7"/>
      <c r="G10" s="7"/>
      <c r="H10" s="7"/>
      <c r="I10" s="7"/>
      <c r="J10" s="7"/>
      <c r="K10" s="7"/>
      <c r="L10" s="5"/>
    </row>
    <row r="11" spans="1:36" s="4" customFormat="1" ht="15.6" x14ac:dyDescent="0.6">
      <c r="A11" s="12"/>
      <c r="B11" s="7"/>
      <c r="C11" s="82" t="s">
        <v>85</v>
      </c>
      <c r="D11" s="7"/>
      <c r="E11" s="7"/>
      <c r="F11" s="7"/>
      <c r="G11" s="7"/>
      <c r="H11" s="7"/>
      <c r="I11" s="7"/>
      <c r="J11" s="7"/>
      <c r="K11" s="7"/>
      <c r="L11" s="5"/>
    </row>
    <row r="12" spans="1:36" x14ac:dyDescent="0.5">
      <c r="A12" s="12"/>
      <c r="B12" s="7"/>
      <c r="C12" s="7" t="s">
        <v>86</v>
      </c>
      <c r="D12" s="17"/>
      <c r="E12" s="7" t="s">
        <v>9</v>
      </c>
      <c r="F12" s="7"/>
      <c r="G12" s="7"/>
      <c r="H12" s="7"/>
      <c r="I12" s="7"/>
      <c r="J12" s="7"/>
      <c r="K12" s="7"/>
      <c r="L12" s="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5">
      <c r="A13" s="12"/>
      <c r="B13" s="7"/>
      <c r="C13" s="7" t="s">
        <v>87</v>
      </c>
      <c r="D13" s="17"/>
      <c r="E13" s="7" t="s">
        <v>9</v>
      </c>
      <c r="F13" s="7"/>
      <c r="G13" s="7"/>
      <c r="H13" s="7"/>
      <c r="I13" s="7"/>
      <c r="J13" s="7"/>
      <c r="K13" s="7"/>
      <c r="L13" s="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4" customFormat="1" x14ac:dyDescent="0.5">
      <c r="A14" s="12"/>
      <c r="B14" s="7"/>
      <c r="C14" s="7" t="s">
        <v>4</v>
      </c>
      <c r="D14" s="1">
        <f>+D12+D13</f>
        <v>0</v>
      </c>
      <c r="E14" s="7"/>
      <c r="F14" s="7"/>
      <c r="G14" s="7"/>
      <c r="H14" s="7"/>
      <c r="I14" s="69"/>
      <c r="J14" s="7"/>
      <c r="K14" s="7"/>
      <c r="L14" s="5"/>
    </row>
    <row r="15" spans="1:36" s="4" customFormat="1" x14ac:dyDescent="0.5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36" s="4" customFormat="1" ht="15.6" x14ac:dyDescent="0.6">
      <c r="A16" s="12"/>
      <c r="B16" s="7"/>
      <c r="C16" s="82" t="s">
        <v>88</v>
      </c>
      <c r="D16" s="7"/>
      <c r="E16" s="7"/>
      <c r="F16" s="7"/>
      <c r="G16" s="7"/>
      <c r="H16" s="7"/>
      <c r="I16" s="7"/>
      <c r="J16" s="7"/>
      <c r="K16" s="7"/>
      <c r="L16" s="5"/>
    </row>
    <row r="17" spans="1:36" x14ac:dyDescent="0.5">
      <c r="A17" s="12"/>
      <c r="B17" s="7"/>
      <c r="C17" s="7"/>
      <c r="D17" s="98"/>
      <c r="E17" s="83" t="s">
        <v>126</v>
      </c>
      <c r="F17" s="75"/>
      <c r="G17" s="70"/>
      <c r="H17" s="7"/>
      <c r="I17" s="71"/>
      <c r="J17" s="75"/>
      <c r="K17" s="75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4" customFormat="1" x14ac:dyDescent="0.5">
      <c r="A18" s="12"/>
      <c r="B18" s="7"/>
      <c r="C18" s="7"/>
      <c r="D18" s="7"/>
      <c r="E18" s="7"/>
      <c r="F18" s="75"/>
      <c r="G18" s="75"/>
      <c r="H18" s="7"/>
      <c r="I18" s="75"/>
      <c r="J18" s="75"/>
      <c r="K18" s="75"/>
      <c r="L18" s="5"/>
    </row>
    <row r="19" spans="1:36" s="4" customFormat="1" ht="15.6" x14ac:dyDescent="0.6">
      <c r="A19" s="12"/>
      <c r="B19" s="7"/>
      <c r="C19" s="82" t="s">
        <v>89</v>
      </c>
      <c r="D19" s="7"/>
      <c r="E19" s="7"/>
      <c r="F19" s="7"/>
      <c r="G19" s="7"/>
      <c r="H19" s="30" t="s">
        <v>90</v>
      </c>
      <c r="I19" s="84" t="s">
        <v>91</v>
      </c>
      <c r="J19" s="7"/>
      <c r="K19" s="7"/>
      <c r="L19" s="5"/>
    </row>
    <row r="20" spans="1:36" x14ac:dyDescent="0.5">
      <c r="A20" s="12"/>
      <c r="B20" s="7"/>
      <c r="C20" s="7" t="s">
        <v>86</v>
      </c>
      <c r="D20" s="85">
        <f>+D12*H20</f>
        <v>0</v>
      </c>
      <c r="E20" s="7" t="s">
        <v>9</v>
      </c>
      <c r="F20" s="7"/>
      <c r="G20" s="7"/>
      <c r="H20" s="18"/>
      <c r="I20" s="75" t="s">
        <v>92</v>
      </c>
      <c r="J20" s="7"/>
      <c r="K20" s="7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4" customFormat="1" x14ac:dyDescent="0.5">
      <c r="A21" s="12"/>
      <c r="B21" s="7"/>
      <c r="C21" s="7" t="s">
        <v>87</v>
      </c>
      <c r="D21" s="52">
        <f>+D13*H20</f>
        <v>0</v>
      </c>
      <c r="E21" s="7" t="s">
        <v>9</v>
      </c>
      <c r="F21" s="7"/>
      <c r="G21" s="7"/>
      <c r="H21" s="86"/>
      <c r="I21" s="7" t="s">
        <v>93</v>
      </c>
      <c r="J21" s="7"/>
      <c r="K21" s="7"/>
      <c r="L21" s="5"/>
    </row>
    <row r="22" spans="1:36" s="4" customFormat="1" ht="13.2" thickBot="1" x14ac:dyDescent="0.55000000000000004">
      <c r="A22" s="12"/>
      <c r="B22" s="7"/>
      <c r="C22" s="87" t="s">
        <v>4</v>
      </c>
      <c r="D22" s="88">
        <f>SUM(D20:D21)</f>
        <v>0</v>
      </c>
      <c r="E22" s="28" t="s">
        <v>94</v>
      </c>
      <c r="F22" s="7"/>
      <c r="G22" s="7"/>
      <c r="H22" s="7"/>
      <c r="I22" s="7"/>
      <c r="J22" s="7"/>
      <c r="K22" s="7"/>
      <c r="L22" s="5"/>
    </row>
    <row r="23" spans="1:36" s="4" customFormat="1" ht="13.2" thickTop="1" x14ac:dyDescent="0.5">
      <c r="A23" s="12"/>
      <c r="B23" s="7"/>
      <c r="C23" s="7"/>
      <c r="D23" s="7"/>
      <c r="E23" s="7"/>
      <c r="F23" s="7"/>
      <c r="G23" s="89"/>
      <c r="H23" s="7"/>
      <c r="I23" s="355" t="s">
        <v>115</v>
      </c>
      <c r="J23" s="356"/>
      <c r="K23" s="357"/>
      <c r="L23" s="5"/>
    </row>
    <row r="24" spans="1:36" x14ac:dyDescent="0.5">
      <c r="A24" s="12"/>
      <c r="B24" s="7"/>
      <c r="C24" s="19"/>
      <c r="D24" s="28" t="s">
        <v>95</v>
      </c>
      <c r="E24" s="7"/>
      <c r="F24" s="7"/>
      <c r="G24" s="89"/>
      <c r="H24" s="7"/>
      <c r="I24" s="94" t="s">
        <v>74</v>
      </c>
      <c r="J24" s="94" t="s">
        <v>75</v>
      </c>
      <c r="K24" s="95" t="s">
        <v>76</v>
      </c>
      <c r="L24" s="9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4" customFormat="1" ht="15.6" x14ac:dyDescent="0.6">
      <c r="A25" s="12"/>
      <c r="B25" s="7"/>
      <c r="C25" s="82" t="s">
        <v>96</v>
      </c>
      <c r="D25" s="82"/>
      <c r="E25" s="90" t="s">
        <v>97</v>
      </c>
      <c r="F25" s="7" t="s">
        <v>98</v>
      </c>
      <c r="G25" s="7"/>
      <c r="H25" s="7"/>
      <c r="I25" s="355" t="s">
        <v>114</v>
      </c>
      <c r="J25" s="356"/>
      <c r="K25" s="357"/>
      <c r="L25" s="97"/>
    </row>
    <row r="26" spans="1:36" s="4" customFormat="1" x14ac:dyDescent="0.5">
      <c r="A26" s="12"/>
      <c r="B26" s="7"/>
      <c r="C26" s="7" t="s">
        <v>99</v>
      </c>
      <c r="D26" s="52">
        <f>C24*D17</f>
        <v>0</v>
      </c>
      <c r="E26" s="69" t="e">
        <f>+D26/D29</f>
        <v>#DIV/0!</v>
      </c>
      <c r="F26" s="72">
        <f>+D26*8.345</f>
        <v>0</v>
      </c>
      <c r="G26" s="7"/>
      <c r="I26" s="100">
        <v>1</v>
      </c>
      <c r="J26" s="100">
        <v>1</v>
      </c>
      <c r="K26" s="101">
        <v>1</v>
      </c>
      <c r="L26" s="97"/>
      <c r="N26" s="73" t="s">
        <v>100</v>
      </c>
    </row>
    <row r="27" spans="1:36" s="4" customFormat="1" x14ac:dyDescent="0.5">
      <c r="A27" s="12"/>
      <c r="B27" s="7"/>
      <c r="C27" s="7" t="s">
        <v>86</v>
      </c>
      <c r="D27" s="52" t="e">
        <f>+(C24-D26)*(D12/D14)</f>
        <v>#DIV/0!</v>
      </c>
      <c r="E27" s="69" t="e">
        <f>+D27/D29</f>
        <v>#DIV/0!</v>
      </c>
      <c r="F27" s="72" t="e">
        <f>9.179*D27</f>
        <v>#DIV/0!</v>
      </c>
      <c r="G27" s="7"/>
      <c r="I27" s="100">
        <v>22.27</v>
      </c>
      <c r="J27" s="100">
        <v>18.18</v>
      </c>
      <c r="K27" s="101">
        <v>15.5</v>
      </c>
      <c r="L27" s="97"/>
      <c r="N27" s="83" t="s">
        <v>125</v>
      </c>
    </row>
    <row r="28" spans="1:36" s="4" customFormat="1" x14ac:dyDescent="0.5">
      <c r="A28" s="12"/>
      <c r="B28" s="7"/>
      <c r="C28" s="7" t="s">
        <v>87</v>
      </c>
      <c r="D28" s="52" t="e">
        <f>+(C24-D26)*(D13/D14)</f>
        <v>#DIV/0!</v>
      </c>
      <c r="E28" s="69" t="e">
        <f>+D28/D29</f>
        <v>#DIV/0!</v>
      </c>
      <c r="F28" s="72" t="e">
        <f>9.179*D28</f>
        <v>#DIV/0!</v>
      </c>
      <c r="G28" s="7"/>
      <c r="H28" s="7"/>
      <c r="I28" s="100">
        <v>27.01</v>
      </c>
      <c r="J28" s="100">
        <v>23.05</v>
      </c>
      <c r="K28" s="101">
        <v>19.21</v>
      </c>
      <c r="L28" s="97"/>
    </row>
    <row r="29" spans="1:36" s="4" customFormat="1" ht="13.2" thickBot="1" x14ac:dyDescent="0.55000000000000004">
      <c r="A29" s="12"/>
      <c r="B29" s="7"/>
      <c r="C29" s="87" t="s">
        <v>4</v>
      </c>
      <c r="D29" s="88" t="e">
        <f>SUM(D26:D28)</f>
        <v>#DIV/0!</v>
      </c>
      <c r="E29" s="91" t="e">
        <f>SUM(E26:E28)</f>
        <v>#DIV/0!</v>
      </c>
      <c r="F29" s="92" t="e">
        <f>SUM(F26:F28)</f>
        <v>#DIV/0!</v>
      </c>
      <c r="G29" s="7"/>
      <c r="H29" s="7"/>
      <c r="I29" s="60" t="e">
        <f>+(D26*I26)+(D27*I27)+(D28*I28)</f>
        <v>#DIV/0!</v>
      </c>
      <c r="J29" s="60" t="e">
        <f>+(D26*J26)+(D27*J27)+(D28*J28)</f>
        <v>#DIV/0!</v>
      </c>
      <c r="K29" s="60" t="e">
        <f>+(D26*K26)+(D27*K27)+(D28*K28)</f>
        <v>#DIV/0!</v>
      </c>
      <c r="L29" s="5"/>
    </row>
    <row r="30" spans="1:36" s="4" customFormat="1" ht="13.2" thickTop="1" x14ac:dyDescent="0.5">
      <c r="A30" s="12"/>
      <c r="B30" s="7"/>
      <c r="D30" s="7"/>
      <c r="E30" s="7"/>
      <c r="G30" s="55" t="s">
        <v>116</v>
      </c>
      <c r="H30" s="99"/>
      <c r="I30" s="66" t="e">
        <f>+$H$30*I29</f>
        <v>#DIV/0!</v>
      </c>
      <c r="J30" s="66" t="e">
        <f t="shared" ref="J30:K30" si="0">+$H$30*J29</f>
        <v>#DIV/0!</v>
      </c>
      <c r="K30" s="66" t="e">
        <f t="shared" si="0"/>
        <v>#DIV/0!</v>
      </c>
      <c r="L30" s="5"/>
    </row>
    <row r="31" spans="1:36" s="4" customFormat="1" x14ac:dyDescent="0.5">
      <c r="B31" s="7"/>
      <c r="D31" s="7"/>
      <c r="E31" s="7"/>
      <c r="G31" s="55" t="s">
        <v>4</v>
      </c>
      <c r="H31" s="7"/>
      <c r="I31" s="66" t="e">
        <f>SUM(I29:I30)</f>
        <v>#DIV/0!</v>
      </c>
      <c r="J31" s="66" t="e">
        <f t="shared" ref="J31:K31" si="1">SUM(J29:J30)</f>
        <v>#DIV/0!</v>
      </c>
      <c r="K31" s="66" t="e">
        <f t="shared" si="1"/>
        <v>#DIV/0!</v>
      </c>
      <c r="L31" s="5"/>
    </row>
    <row r="32" spans="1:36" s="4" customFormat="1" x14ac:dyDescent="0.5">
      <c r="A32" s="12"/>
      <c r="B32" s="7"/>
      <c r="D32" s="7"/>
      <c r="E32" s="7"/>
      <c r="G32" s="55" t="s">
        <v>117</v>
      </c>
      <c r="H32" s="7"/>
      <c r="I32" s="60" t="e">
        <f>+I31/$C$24</f>
        <v>#DIV/0!</v>
      </c>
      <c r="J32" s="60" t="e">
        <f t="shared" ref="J32:K32" si="2">+J31/$C$24</f>
        <v>#DIV/0!</v>
      </c>
      <c r="K32" s="60" t="e">
        <f t="shared" si="2"/>
        <v>#DIV/0!</v>
      </c>
      <c r="L32" s="5"/>
    </row>
    <row r="33" spans="1:36" s="4" customFormat="1" x14ac:dyDescent="0.5">
      <c r="A33" s="12"/>
      <c r="B33" s="7"/>
      <c r="C33" s="7"/>
      <c r="D33" s="7"/>
      <c r="E33" s="7"/>
      <c r="F33" s="7"/>
      <c r="G33" s="7"/>
      <c r="H33" s="7"/>
      <c r="I33" s="7"/>
      <c r="J33" s="7"/>
      <c r="K33" s="7"/>
      <c r="L33" s="5"/>
    </row>
    <row r="34" spans="1:36" s="4" customFormat="1" x14ac:dyDescent="0.5">
      <c r="A34" s="12"/>
      <c r="B34" s="7"/>
      <c r="C34" s="7" t="s">
        <v>101</v>
      </c>
      <c r="D34" s="7"/>
      <c r="E34" s="7"/>
      <c r="F34" s="52" t="e">
        <f>+(F29/C24)</f>
        <v>#DIV/0!</v>
      </c>
      <c r="G34" s="7"/>
      <c r="H34" s="7"/>
      <c r="I34" s="7"/>
      <c r="J34" s="7"/>
      <c r="K34" s="7"/>
      <c r="L34" s="5"/>
    </row>
    <row r="35" spans="1:36" s="4" customFormat="1" x14ac:dyDescent="0.5">
      <c r="A35" s="12"/>
      <c r="B35" s="7"/>
      <c r="C35" s="7" t="s">
        <v>102</v>
      </c>
      <c r="D35" s="7"/>
      <c r="E35" s="7"/>
      <c r="F35" s="52" t="e">
        <f>+F34/8.345</f>
        <v>#DIV/0!</v>
      </c>
      <c r="G35" s="7"/>
      <c r="H35" s="7"/>
      <c r="I35" s="7"/>
      <c r="J35" s="7"/>
      <c r="K35" s="7"/>
      <c r="L35" s="5"/>
      <c r="N35" s="39" t="s">
        <v>108</v>
      </c>
      <c r="O35" s="2"/>
      <c r="P35" s="2"/>
      <c r="Q35" s="2"/>
      <c r="R35" s="2"/>
      <c r="S35" s="2"/>
      <c r="T35" s="3"/>
    </row>
    <row r="36" spans="1:36" s="4" customFormat="1" ht="13.2" thickBot="1" x14ac:dyDescent="0.55000000000000004">
      <c r="A36" s="12"/>
      <c r="B36" s="7"/>
      <c r="C36" s="7"/>
      <c r="D36" s="7"/>
      <c r="E36" s="7"/>
      <c r="F36" s="7"/>
      <c r="G36" s="7"/>
      <c r="H36" s="7"/>
      <c r="I36" s="7"/>
      <c r="J36" s="7"/>
      <c r="K36" s="7"/>
      <c r="L36" s="5"/>
      <c r="N36" s="12"/>
      <c r="O36" s="7"/>
      <c r="P36" s="7"/>
      <c r="Q36" s="7"/>
      <c r="R36" s="7"/>
      <c r="S36" s="7"/>
      <c r="T36" s="5"/>
    </row>
    <row r="37" spans="1:36" s="4" customFormat="1" x14ac:dyDescent="0.5">
      <c r="A37" s="12"/>
      <c r="B37" s="7"/>
      <c r="C37" s="7"/>
      <c r="D37" s="353" t="s">
        <v>124</v>
      </c>
      <c r="E37" s="354"/>
      <c r="F37" s="45"/>
      <c r="G37" s="45"/>
      <c r="H37" s="46"/>
      <c r="I37" s="7"/>
      <c r="J37" s="7"/>
      <c r="K37" s="7"/>
      <c r="L37" s="5"/>
      <c r="N37" s="12"/>
      <c r="T37" s="5"/>
    </row>
    <row r="38" spans="1:36" s="4" customFormat="1" ht="13.5" customHeight="1" x14ac:dyDescent="0.5">
      <c r="A38" s="12"/>
      <c r="B38" s="7"/>
      <c r="C38" s="29"/>
      <c r="D38" s="10" t="s">
        <v>26</v>
      </c>
      <c r="E38" s="7"/>
      <c r="F38" s="1">
        <f>+D22</f>
        <v>0</v>
      </c>
      <c r="G38" s="7" t="s">
        <v>27</v>
      </c>
      <c r="H38" s="47"/>
      <c r="I38" s="7"/>
      <c r="J38" s="7"/>
      <c r="K38" s="7"/>
      <c r="L38" s="5"/>
      <c r="N38" s="12"/>
      <c r="O38" s="349" t="s">
        <v>104</v>
      </c>
      <c r="T38" s="5"/>
    </row>
    <row r="39" spans="1:36" s="4" customFormat="1" x14ac:dyDescent="0.5">
      <c r="A39" s="12"/>
      <c r="B39" s="7"/>
      <c r="C39" s="29"/>
      <c r="D39" s="10"/>
      <c r="E39" s="7"/>
      <c r="F39" s="1">
        <f>+F38/3.068</f>
        <v>0</v>
      </c>
      <c r="G39" s="7" t="s">
        <v>28</v>
      </c>
      <c r="H39" s="47"/>
      <c r="I39" s="7"/>
      <c r="J39" s="7"/>
      <c r="K39" s="7"/>
      <c r="L39" s="5"/>
      <c r="N39" s="12"/>
      <c r="O39" s="349"/>
      <c r="T39" s="5"/>
    </row>
    <row r="40" spans="1:36" s="4" customFormat="1" ht="13.2" thickBot="1" x14ac:dyDescent="0.55000000000000004">
      <c r="A40" s="12"/>
      <c r="B40" s="7"/>
      <c r="C40" s="29"/>
      <c r="D40" s="9"/>
      <c r="E40" s="48"/>
      <c r="F40" s="48"/>
      <c r="G40" s="48"/>
      <c r="H40" s="49"/>
      <c r="I40" s="7"/>
      <c r="J40" s="7"/>
      <c r="K40" s="7"/>
      <c r="L40" s="5"/>
      <c r="N40" s="12"/>
      <c r="O40" s="350"/>
      <c r="T40" s="5"/>
    </row>
    <row r="41" spans="1:36" s="4" customFormat="1" hidden="1" x14ac:dyDescent="0.5">
      <c r="A41" s="12"/>
      <c r="B41" s="7"/>
      <c r="C41" s="29"/>
      <c r="D41" s="10"/>
      <c r="E41" s="7"/>
      <c r="F41" s="50">
        <f>128*29</f>
        <v>3712</v>
      </c>
      <c r="G41" s="7" t="s">
        <v>29</v>
      </c>
      <c r="H41" s="47"/>
      <c r="I41" s="7"/>
      <c r="J41" s="7"/>
      <c r="K41" s="7"/>
      <c r="L41" s="5"/>
      <c r="N41" s="12"/>
      <c r="O41" s="44" t="s">
        <v>79</v>
      </c>
      <c r="P41" s="44">
        <v>265</v>
      </c>
      <c r="Q41" s="68">
        <v>40</v>
      </c>
      <c r="R41" s="68">
        <f t="shared" ref="R41:R43" si="3">+S41*"1.4"</f>
        <v>28</v>
      </c>
      <c r="S41" s="68">
        <v>20</v>
      </c>
      <c r="T41" s="5"/>
    </row>
    <row r="42" spans="1:36" s="4" customFormat="1" hidden="1" x14ac:dyDescent="0.5">
      <c r="A42" s="12"/>
      <c r="B42" s="7"/>
      <c r="C42" s="29"/>
      <c r="D42" s="10"/>
      <c r="E42" s="7"/>
      <c r="F42" s="15">
        <f>+F41*F39</f>
        <v>0</v>
      </c>
      <c r="G42" s="7" t="s">
        <v>30</v>
      </c>
      <c r="H42" s="47"/>
      <c r="I42" s="7"/>
      <c r="J42" s="7"/>
      <c r="K42" s="7"/>
      <c r="L42" s="5"/>
      <c r="N42" s="12"/>
      <c r="O42" s="44" t="s">
        <v>80</v>
      </c>
      <c r="P42" s="44">
        <v>5</v>
      </c>
      <c r="Q42" s="68">
        <v>75</v>
      </c>
      <c r="R42" s="68">
        <f t="shared" si="3"/>
        <v>52.5</v>
      </c>
      <c r="S42" s="68">
        <v>37.5</v>
      </c>
      <c r="T42" s="5"/>
    </row>
    <row r="43" spans="1:36" s="4" customFormat="1" ht="13.2" hidden="1" thickBot="1" x14ac:dyDescent="0.55000000000000004">
      <c r="A43" s="12"/>
      <c r="B43" s="7"/>
      <c r="C43" s="29"/>
      <c r="D43" s="9"/>
      <c r="E43" s="48"/>
      <c r="F43" s="51">
        <f>+F42/30</f>
        <v>0</v>
      </c>
      <c r="G43" s="48" t="s">
        <v>31</v>
      </c>
      <c r="H43" s="49"/>
      <c r="I43" s="7"/>
      <c r="J43" s="7"/>
      <c r="K43" s="7"/>
      <c r="L43" s="5"/>
      <c r="N43" s="12"/>
      <c r="O43" s="44" t="s">
        <v>80</v>
      </c>
      <c r="P43" s="44">
        <v>53</v>
      </c>
      <c r="Q43" s="68">
        <v>65</v>
      </c>
      <c r="R43" s="68">
        <f t="shared" si="3"/>
        <v>45.5</v>
      </c>
      <c r="S43" s="68">
        <v>32.5</v>
      </c>
      <c r="T43" s="5"/>
    </row>
    <row r="44" spans="1:36" s="4" customFormat="1" x14ac:dyDescent="0.5">
      <c r="A44" s="12"/>
      <c r="B44" s="7"/>
      <c r="C44" s="29"/>
      <c r="D44" s="7"/>
      <c r="E44" s="7"/>
      <c r="F44" s="8"/>
      <c r="G44" s="7"/>
      <c r="H44" s="7"/>
      <c r="I44" s="7"/>
      <c r="J44" s="7"/>
      <c r="K44" s="7"/>
      <c r="L44" s="5"/>
      <c r="N44" s="12"/>
      <c r="P44" s="7"/>
      <c r="Q44" s="7"/>
      <c r="R44" s="7"/>
      <c r="S44" s="7"/>
      <c r="T44" s="5"/>
    </row>
    <row r="45" spans="1:36" s="4" customFormat="1" ht="20.399999999999999" x14ac:dyDescent="0.75">
      <c r="A45" s="12"/>
      <c r="B45" s="7"/>
      <c r="C45" s="27"/>
      <c r="D45" s="28" t="s">
        <v>33</v>
      </c>
      <c r="E45" s="7"/>
      <c r="F45" s="52"/>
      <c r="G45" s="7"/>
      <c r="H45" s="7"/>
      <c r="I45" s="7"/>
      <c r="J45" s="7"/>
      <c r="K45" s="7"/>
      <c r="L45" s="5"/>
      <c r="N45" s="12"/>
      <c r="O45" s="40" t="s">
        <v>48</v>
      </c>
      <c r="P45" s="7"/>
      <c r="Q45" s="7"/>
      <c r="R45" s="7"/>
      <c r="S45" s="7"/>
      <c r="T45" s="5"/>
    </row>
    <row r="46" spans="1:36" s="4" customFormat="1" x14ac:dyDescent="0.5">
      <c r="A46" s="12"/>
      <c r="B46" s="7"/>
      <c r="C46" s="27"/>
      <c r="D46" s="7"/>
      <c r="E46" s="30"/>
      <c r="F46" s="53" t="s">
        <v>34</v>
      </c>
      <c r="G46" s="7"/>
      <c r="H46" s="7"/>
      <c r="I46" s="7"/>
      <c r="J46" s="7"/>
      <c r="K46" s="7"/>
      <c r="L46" s="5"/>
      <c r="N46" s="12"/>
      <c r="O46" s="41" t="s">
        <v>77</v>
      </c>
      <c r="P46" s="42" t="s">
        <v>78</v>
      </c>
      <c r="Q46" s="43" t="s">
        <v>74</v>
      </c>
      <c r="R46" s="43" t="s">
        <v>75</v>
      </c>
      <c r="S46" s="43" t="s">
        <v>76</v>
      </c>
      <c r="T46" s="5"/>
    </row>
    <row r="47" spans="1:36" x14ac:dyDescent="0.5">
      <c r="A47" s="12"/>
      <c r="B47" s="7"/>
      <c r="C47" s="29"/>
      <c r="D47" s="7"/>
      <c r="E47" s="93"/>
      <c r="F47" s="24"/>
      <c r="G47" s="7" t="s">
        <v>35</v>
      </c>
      <c r="H47" s="7"/>
      <c r="I47" s="56" t="s">
        <v>81</v>
      </c>
      <c r="J47" s="7"/>
      <c r="K47" s="7"/>
      <c r="L47" s="5"/>
      <c r="M47" s="4"/>
      <c r="N47" s="12"/>
      <c r="O47" s="44" t="s">
        <v>79</v>
      </c>
      <c r="P47" s="44">
        <v>5</v>
      </c>
      <c r="Q47" s="68">
        <v>65</v>
      </c>
      <c r="R47" s="68">
        <f>+S47*"1.4"</f>
        <v>45.5</v>
      </c>
      <c r="S47" s="68">
        <v>32.5</v>
      </c>
      <c r="T47" s="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5">
      <c r="A48" s="12"/>
      <c r="B48" s="7"/>
      <c r="C48" s="29"/>
      <c r="D48" s="7"/>
      <c r="E48" s="7"/>
      <c r="F48" s="25"/>
      <c r="G48" s="7" t="s">
        <v>7</v>
      </c>
      <c r="H48" s="7"/>
      <c r="I48" s="7"/>
      <c r="J48" s="7"/>
      <c r="K48" s="7"/>
      <c r="L48" s="5"/>
      <c r="M48" s="4"/>
      <c r="N48" s="12"/>
      <c r="O48" s="44" t="s">
        <v>79</v>
      </c>
      <c r="P48" s="44">
        <v>55</v>
      </c>
      <c r="Q48" s="68">
        <v>55</v>
      </c>
      <c r="R48" s="68">
        <f>+S48*"1.4"</f>
        <v>38.5</v>
      </c>
      <c r="S48" s="68">
        <v>27.5</v>
      </c>
      <c r="T48" s="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4" customFormat="1" x14ac:dyDescent="0.5">
      <c r="A49" s="12"/>
      <c r="B49" s="7"/>
      <c r="C49" s="29"/>
      <c r="D49" s="7"/>
      <c r="E49" s="8"/>
      <c r="F49" s="1">
        <f>+((F38/3.068)*F47)*F48</f>
        <v>0</v>
      </c>
      <c r="G49" s="7" t="s">
        <v>36</v>
      </c>
      <c r="H49" s="7"/>
      <c r="I49" s="7"/>
      <c r="J49" s="7"/>
      <c r="K49" s="7"/>
      <c r="L49" s="5"/>
      <c r="N49" s="12"/>
      <c r="O49" s="7"/>
      <c r="P49" s="7"/>
      <c r="Q49" s="7"/>
      <c r="R49" s="7"/>
      <c r="S49" s="7"/>
      <c r="T49" s="5"/>
    </row>
    <row r="50" spans="1:36" x14ac:dyDescent="0.5">
      <c r="A50" s="12"/>
      <c r="B50" s="7"/>
      <c r="C50" s="29"/>
      <c r="D50" s="7"/>
      <c r="E50" s="52"/>
      <c r="F50" s="17"/>
      <c r="G50" s="7" t="s">
        <v>37</v>
      </c>
      <c r="H50" s="7"/>
      <c r="I50" s="7"/>
      <c r="J50" s="7"/>
      <c r="K50" s="7"/>
      <c r="L50" s="5"/>
      <c r="M50" s="4"/>
      <c r="N50" s="12"/>
      <c r="O50" s="7"/>
      <c r="P50" s="7"/>
      <c r="Q50" s="7"/>
      <c r="R50" s="7"/>
      <c r="S50" s="7"/>
      <c r="T50" s="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4" customFormat="1" ht="20.399999999999999" x14ac:dyDescent="0.75">
      <c r="A51" s="12"/>
      <c r="B51" s="7"/>
      <c r="C51" s="29"/>
      <c r="D51" s="7"/>
      <c r="E51" s="57"/>
      <c r="F51" s="58">
        <f>+F49*F50</f>
        <v>0</v>
      </c>
      <c r="G51" s="7" t="s">
        <v>8</v>
      </c>
      <c r="H51" s="7"/>
      <c r="I51" s="56" t="s">
        <v>82</v>
      </c>
      <c r="J51" s="7"/>
      <c r="K51" s="7"/>
      <c r="L51" s="5"/>
      <c r="N51" s="12"/>
      <c r="O51" s="40" t="s">
        <v>103</v>
      </c>
      <c r="P51" s="7"/>
      <c r="Q51" s="7"/>
      <c r="R51" s="7"/>
      <c r="S51" s="7"/>
      <c r="T51" s="5"/>
    </row>
    <row r="52" spans="1:36" s="4" customFormat="1" x14ac:dyDescent="0.5">
      <c r="A52" s="12"/>
      <c r="B52" s="7"/>
      <c r="C52" s="29"/>
      <c r="D52" s="7"/>
      <c r="E52" s="59"/>
      <c r="F52" s="60" t="e">
        <f>+F51/F48</f>
        <v>#DIV/0!</v>
      </c>
      <c r="G52" s="7" t="s">
        <v>38</v>
      </c>
      <c r="H52" s="7"/>
      <c r="I52" s="7"/>
      <c r="J52" s="7"/>
      <c r="K52" s="7"/>
      <c r="L52" s="5"/>
      <c r="N52" s="12"/>
      <c r="O52" s="41" t="s">
        <v>77</v>
      </c>
      <c r="P52" s="42" t="s">
        <v>78</v>
      </c>
      <c r="Q52" s="43" t="s">
        <v>74</v>
      </c>
      <c r="R52" s="43" t="s">
        <v>75</v>
      </c>
      <c r="S52" s="43" t="s">
        <v>76</v>
      </c>
      <c r="T52" s="5"/>
    </row>
    <row r="53" spans="1:36" s="4" customFormat="1" x14ac:dyDescent="0.5">
      <c r="A53" s="12"/>
      <c r="B53" s="7"/>
      <c r="C53" s="29"/>
      <c r="D53" s="7"/>
      <c r="E53" s="59"/>
      <c r="F53" s="59"/>
      <c r="G53" s="7"/>
      <c r="H53" s="7"/>
      <c r="I53" s="7"/>
      <c r="J53" s="7"/>
      <c r="K53" s="7"/>
      <c r="L53" s="5"/>
      <c r="N53" s="12"/>
      <c r="O53" s="44" t="s">
        <v>69</v>
      </c>
      <c r="P53" s="54">
        <v>55</v>
      </c>
      <c r="Q53" s="67">
        <v>22.72</v>
      </c>
      <c r="R53" s="67">
        <f t="shared" ref="R53" si="4">+S53*1.2</f>
        <v>18.18</v>
      </c>
      <c r="S53" s="67">
        <v>15.15</v>
      </c>
      <c r="T53" s="5"/>
    </row>
    <row r="54" spans="1:36" s="4" customFormat="1" x14ac:dyDescent="0.5">
      <c r="A54" s="12"/>
      <c r="B54" s="7"/>
      <c r="C54" s="27"/>
      <c r="D54" s="28" t="s">
        <v>40</v>
      </c>
      <c r="E54" s="7"/>
      <c r="F54" s="7"/>
      <c r="G54" s="7"/>
      <c r="H54" s="7"/>
      <c r="I54" s="7"/>
      <c r="J54" s="7"/>
      <c r="K54" s="7"/>
      <c r="L54" s="5"/>
      <c r="N54" s="12"/>
      <c r="O54" s="44" t="s">
        <v>69</v>
      </c>
      <c r="P54" s="54">
        <v>265</v>
      </c>
      <c r="Q54" s="67">
        <v>20.91</v>
      </c>
      <c r="R54" s="67">
        <f>+S54*1.2</f>
        <v>17.099999999999998</v>
      </c>
      <c r="S54" s="67">
        <v>14.25</v>
      </c>
      <c r="T54" s="5"/>
    </row>
    <row r="55" spans="1:36" x14ac:dyDescent="0.5">
      <c r="A55" s="12"/>
      <c r="B55" s="7"/>
      <c r="C55" s="29"/>
      <c r="D55" s="7"/>
      <c r="E55" s="7"/>
      <c r="F55" s="16"/>
      <c r="G55" s="7" t="s">
        <v>41</v>
      </c>
      <c r="H55" s="7"/>
      <c r="I55" s="7"/>
      <c r="J55" s="7"/>
      <c r="K55" s="7"/>
      <c r="L55" s="5"/>
      <c r="M55" s="4"/>
      <c r="N55" s="12"/>
      <c r="O55" s="44" t="s">
        <v>70</v>
      </c>
      <c r="P55" s="54">
        <v>5400</v>
      </c>
      <c r="Q55" s="67">
        <v>20.36</v>
      </c>
      <c r="R55" s="67">
        <f>+S55*1.2</f>
        <v>14.808</v>
      </c>
      <c r="S55" s="67">
        <v>12.34</v>
      </c>
      <c r="T55" s="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4" customFormat="1" x14ac:dyDescent="0.5">
      <c r="A56" s="12"/>
      <c r="B56" s="7"/>
      <c r="C56" s="29"/>
      <c r="D56" s="7"/>
      <c r="E56" s="7"/>
      <c r="F56" s="15" t="e">
        <f>333333/F55</f>
        <v>#DIV/0!</v>
      </c>
      <c r="G56" s="7" t="s">
        <v>42</v>
      </c>
      <c r="H56" s="7"/>
      <c r="I56" s="7"/>
      <c r="J56" s="7"/>
      <c r="K56" s="7"/>
      <c r="L56" s="5"/>
      <c r="N56" s="12"/>
      <c r="O56" s="44" t="s">
        <v>71</v>
      </c>
      <c r="P56" s="54">
        <v>1</v>
      </c>
      <c r="Q56" s="67">
        <v>175</v>
      </c>
      <c r="R56" s="67">
        <v>175</v>
      </c>
      <c r="S56" s="67">
        <v>175</v>
      </c>
      <c r="T56" s="5"/>
    </row>
    <row r="57" spans="1:36" s="4" customFormat="1" x14ac:dyDescent="0.5">
      <c r="A57" s="12"/>
      <c r="B57" s="7"/>
      <c r="C57" s="29"/>
      <c r="D57" s="7"/>
      <c r="E57" s="7"/>
      <c r="F57" s="15" t="e">
        <f>+F42/F56</f>
        <v>#DIV/0!</v>
      </c>
      <c r="G57" s="7" t="s">
        <v>43</v>
      </c>
      <c r="H57" s="7"/>
      <c r="I57" s="7"/>
      <c r="J57" s="7"/>
      <c r="K57" s="7"/>
      <c r="L57" s="5"/>
      <c r="N57" s="12"/>
      <c r="O57" s="44" t="s">
        <v>72</v>
      </c>
      <c r="P57" s="54">
        <v>53</v>
      </c>
      <c r="Q57" s="67">
        <v>27.01</v>
      </c>
      <c r="R57" s="67">
        <f>+S57*1.2</f>
        <v>23.052</v>
      </c>
      <c r="S57" s="67">
        <v>19.21</v>
      </c>
      <c r="T57" s="5"/>
    </row>
    <row r="58" spans="1:36" s="4" customFormat="1" x14ac:dyDescent="0.5">
      <c r="A58" s="12"/>
      <c r="B58" s="7"/>
      <c r="C58" s="29"/>
      <c r="D58" s="7"/>
      <c r="E58" s="7"/>
      <c r="F58" s="1" t="e">
        <f>+F57/30</f>
        <v>#DIV/0!</v>
      </c>
      <c r="G58" s="7" t="s">
        <v>44</v>
      </c>
      <c r="H58" s="7"/>
      <c r="I58" s="7"/>
      <c r="J58" s="7"/>
      <c r="K58" s="7"/>
      <c r="L58" s="5"/>
      <c r="N58" s="12"/>
      <c r="O58" s="44" t="s">
        <v>73</v>
      </c>
      <c r="P58" s="54">
        <v>277.5</v>
      </c>
      <c r="Q58" s="67">
        <v>28.36</v>
      </c>
      <c r="R58" s="67">
        <f>+(4457.2+(441.85*5))/275</f>
        <v>24.241636363636363</v>
      </c>
      <c r="S58" s="67">
        <f>+(3565.76+(353.5*5))/275</f>
        <v>19.39367272727273</v>
      </c>
      <c r="T58" s="5"/>
    </row>
    <row r="59" spans="1:36" s="4" customFormat="1" x14ac:dyDescent="0.5">
      <c r="A59" s="12"/>
      <c r="B59" s="7"/>
      <c r="C59" s="29"/>
      <c r="D59" s="7"/>
      <c r="E59" s="7"/>
      <c r="F59" s="1" t="e">
        <f>+(F58*60)/128</f>
        <v>#DIV/0!</v>
      </c>
      <c r="G59" s="7" t="s">
        <v>60</v>
      </c>
      <c r="H59" s="7"/>
      <c r="I59" s="7"/>
      <c r="J59" s="7"/>
      <c r="K59" s="7"/>
      <c r="L59" s="5"/>
      <c r="N59" s="12"/>
      <c r="O59" s="44" t="s">
        <v>73</v>
      </c>
      <c r="P59" s="54">
        <v>305</v>
      </c>
      <c r="Q59" s="67">
        <v>28.36</v>
      </c>
      <c r="R59" s="67">
        <f>+(4457.2+(441.85*5))/275</f>
        <v>24.241636363636363</v>
      </c>
      <c r="S59" s="67">
        <f>+(3565.76+(353.5*5))/275</f>
        <v>19.39367272727273</v>
      </c>
      <c r="T59" s="5"/>
    </row>
    <row r="60" spans="1:36" x14ac:dyDescent="0.5">
      <c r="A60" s="12"/>
      <c r="B60" s="7"/>
      <c r="C60" s="29"/>
      <c r="D60" s="7"/>
      <c r="E60" s="7"/>
      <c r="F60" s="16"/>
      <c r="G60" s="7" t="s">
        <v>61</v>
      </c>
      <c r="H60" s="7"/>
      <c r="I60" s="7"/>
      <c r="J60" s="7"/>
      <c r="K60" s="7"/>
      <c r="L60" s="5"/>
      <c r="M60" s="4"/>
      <c r="N60" s="12"/>
      <c r="O60" s="7"/>
      <c r="P60" s="7"/>
      <c r="Q60" s="7"/>
      <c r="R60" s="7"/>
      <c r="S60" s="7"/>
      <c r="T60" s="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4" customFormat="1" x14ac:dyDescent="0.5">
      <c r="A61" s="12"/>
      <c r="B61" s="7"/>
      <c r="C61" s="29"/>
      <c r="D61" s="7"/>
      <c r="E61" s="7"/>
      <c r="F61" s="20" t="e">
        <f>+F59/F60</f>
        <v>#DIV/0!</v>
      </c>
      <c r="G61" s="7" t="s">
        <v>62</v>
      </c>
      <c r="H61" s="7"/>
      <c r="I61" s="7"/>
      <c r="J61" s="7"/>
      <c r="K61" s="7"/>
      <c r="L61" s="5"/>
      <c r="N61" s="12"/>
      <c r="O61" s="7"/>
      <c r="P61" s="7"/>
      <c r="Q61" s="7"/>
      <c r="R61" s="7"/>
      <c r="S61" s="7"/>
      <c r="T61" s="5"/>
    </row>
    <row r="62" spans="1:36" s="4" customFormat="1" x14ac:dyDescent="0.5">
      <c r="A62" s="61"/>
      <c r="B62" s="31"/>
      <c r="C62" s="63"/>
      <c r="D62" s="31"/>
      <c r="E62" s="31"/>
      <c r="F62" s="64"/>
      <c r="G62" s="31"/>
      <c r="H62" s="31"/>
      <c r="I62" s="31"/>
      <c r="J62" s="31"/>
      <c r="K62" s="31"/>
      <c r="L62" s="62"/>
      <c r="N62" s="61"/>
      <c r="O62" s="31"/>
      <c r="P62" s="31"/>
      <c r="Q62" s="31"/>
      <c r="R62" s="31"/>
      <c r="S62" s="31"/>
      <c r="T62" s="62"/>
    </row>
    <row r="63" spans="1:36" s="4" customFormat="1" x14ac:dyDescent="0.5"/>
    <row r="64" spans="1:36" s="4" customFormat="1" x14ac:dyDescent="0.5"/>
    <row r="65" s="4" customFormat="1" x14ac:dyDescent="0.5"/>
    <row r="66" s="4" customFormat="1" x14ac:dyDescent="0.5"/>
    <row r="67" s="4" customFormat="1" x14ac:dyDescent="0.5"/>
    <row r="68" s="4" customFormat="1" x14ac:dyDescent="0.5"/>
    <row r="69" s="4" customFormat="1" x14ac:dyDescent="0.5"/>
    <row r="70" s="4" customFormat="1" x14ac:dyDescent="0.5"/>
    <row r="71" s="4" customFormat="1" x14ac:dyDescent="0.5"/>
    <row r="72" s="4" customFormat="1" x14ac:dyDescent="0.5"/>
    <row r="73" s="4" customFormat="1" x14ac:dyDescent="0.5"/>
    <row r="74" s="4" customFormat="1" x14ac:dyDescent="0.5"/>
    <row r="75" s="4" customFormat="1" x14ac:dyDescent="0.5"/>
    <row r="76" s="4" customFormat="1" x14ac:dyDescent="0.5"/>
    <row r="77" s="4" customFormat="1" x14ac:dyDescent="0.5"/>
    <row r="78" s="4" customFormat="1" x14ac:dyDescent="0.5"/>
    <row r="79" s="4" customFormat="1" x14ac:dyDescent="0.5"/>
    <row r="80" s="4" customFormat="1" x14ac:dyDescent="0.5"/>
    <row r="81" s="4" customFormat="1" x14ac:dyDescent="0.5"/>
    <row r="82" s="4" customFormat="1" x14ac:dyDescent="0.5"/>
    <row r="83" s="4" customFormat="1" x14ac:dyDescent="0.5"/>
    <row r="84" s="4" customFormat="1" x14ac:dyDescent="0.5"/>
    <row r="85" s="4" customFormat="1" x14ac:dyDescent="0.5"/>
    <row r="86" s="4" customFormat="1" x14ac:dyDescent="0.5"/>
    <row r="87" s="4" customFormat="1" x14ac:dyDescent="0.5"/>
    <row r="88" s="4" customFormat="1" x14ac:dyDescent="0.5"/>
    <row r="89" s="4" customFormat="1" x14ac:dyDescent="0.5"/>
    <row r="90" s="4" customFormat="1" x14ac:dyDescent="0.5"/>
    <row r="91" s="4" customFormat="1" x14ac:dyDescent="0.5"/>
    <row r="92" s="4" customFormat="1" x14ac:dyDescent="0.5"/>
    <row r="93" s="4" customFormat="1" x14ac:dyDescent="0.5"/>
    <row r="94" s="4" customFormat="1" x14ac:dyDescent="0.5"/>
    <row r="95" s="4" customFormat="1" x14ac:dyDescent="0.5"/>
    <row r="96" s="4" customFormat="1" x14ac:dyDescent="0.5"/>
  </sheetData>
  <sheetProtection selectLockedCells="1"/>
  <mergeCells count="7">
    <mergeCell ref="O38:O40"/>
    <mergeCell ref="D7:H7"/>
    <mergeCell ref="D8:H8"/>
    <mergeCell ref="D9:H9"/>
    <mergeCell ref="D37:E37"/>
    <mergeCell ref="I25:K25"/>
    <mergeCell ref="I23:K23"/>
  </mergeCells>
  <pageMargins left="1" right="0.25" top="0.75" bottom="0.75" header="0.3" footer="0.3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F529F-CD06-4DE1-896D-0E6F961E7997}">
  <dimension ref="B2:G31"/>
  <sheetViews>
    <sheetView zoomScale="80" zoomScaleNormal="80" workbookViewId="0">
      <selection activeCell="D24" sqref="D24"/>
    </sheetView>
  </sheetViews>
  <sheetFormatPr defaultColWidth="8.8203125" defaultRowHeight="12.9" x14ac:dyDescent="0.5"/>
  <cols>
    <col min="1" max="1" width="4.3515625" style="260" customWidth="1"/>
    <col min="2" max="2" width="19.76171875" style="260" customWidth="1"/>
    <col min="3" max="5" width="8.8203125" style="260"/>
    <col min="6" max="6" width="11.52734375" style="260" customWidth="1"/>
    <col min="7" max="10" width="8.8203125" style="260"/>
    <col min="11" max="11" width="3.1171875" style="260" customWidth="1"/>
    <col min="12" max="16384" width="8.8203125" style="260"/>
  </cols>
  <sheetData>
    <row r="2" spans="2:7" x14ac:dyDescent="0.5">
      <c r="B2" s="267" t="s">
        <v>212</v>
      </c>
    </row>
    <row r="3" spans="2:7" x14ac:dyDescent="0.5">
      <c r="B3" s="267" t="s">
        <v>211</v>
      </c>
    </row>
    <row r="5" spans="2:7" ht="25.8" x14ac:dyDescent="0.5">
      <c r="B5" s="268" t="s">
        <v>202</v>
      </c>
      <c r="C5" s="269" t="s">
        <v>215</v>
      </c>
      <c r="D5" s="268" t="s">
        <v>9</v>
      </c>
      <c r="E5" s="268" t="s">
        <v>203</v>
      </c>
      <c r="F5" s="270" t="s">
        <v>204</v>
      </c>
      <c r="G5" s="256"/>
    </row>
    <row r="6" spans="2:7" x14ac:dyDescent="0.5">
      <c r="B6" s="257" t="s">
        <v>216</v>
      </c>
      <c r="C6" s="258">
        <f>+'1 - Trmnt Req''s'!G58</f>
        <v>0</v>
      </c>
      <c r="D6" s="266">
        <f>+'1 - Trmnt Req''s'!G42</f>
        <v>0</v>
      </c>
      <c r="E6" s="16"/>
      <c r="F6" s="259">
        <f>+(C6*D6)*E6</f>
        <v>0</v>
      </c>
      <c r="G6" s="256"/>
    </row>
    <row r="7" spans="2:7" x14ac:dyDescent="0.5">
      <c r="B7" s="257" t="s">
        <v>217</v>
      </c>
      <c r="C7" s="258">
        <f>+C6</f>
        <v>0</v>
      </c>
      <c r="D7" s="16"/>
      <c r="E7" s="16"/>
      <c r="F7" s="259">
        <f t="shared" ref="F7:F10" si="0">+(C7*D7)*E7</f>
        <v>0</v>
      </c>
      <c r="G7" s="256"/>
    </row>
    <row r="8" spans="2:7" x14ac:dyDescent="0.5">
      <c r="B8" s="257" t="s">
        <v>218</v>
      </c>
      <c r="C8" s="258">
        <f>+C7</f>
        <v>0</v>
      </c>
      <c r="D8" s="16"/>
      <c r="E8" s="16"/>
      <c r="F8" s="259">
        <f t="shared" ref="F8" si="1">+(C8*D8)*E8</f>
        <v>0</v>
      </c>
      <c r="G8" s="256"/>
    </row>
    <row r="9" spans="2:7" x14ac:dyDescent="0.5">
      <c r="B9" s="257" t="s">
        <v>205</v>
      </c>
      <c r="C9" s="258">
        <f>+C7</f>
        <v>0</v>
      </c>
      <c r="D9" s="16"/>
      <c r="E9" s="16"/>
      <c r="F9" s="259">
        <f t="shared" si="0"/>
        <v>0</v>
      </c>
      <c r="G9" s="256"/>
    </row>
    <row r="10" spans="2:7" x14ac:dyDescent="0.5">
      <c r="B10" s="257" t="s">
        <v>206</v>
      </c>
      <c r="C10" s="258">
        <f>+'1 - Trmnt Req''s'!G91</f>
        <v>0</v>
      </c>
      <c r="D10" s="266">
        <f>+'1 - Trmnt Req''s'!G79</f>
        <v>0</v>
      </c>
      <c r="E10" s="16"/>
      <c r="F10" s="259">
        <f t="shared" si="0"/>
        <v>0</v>
      </c>
      <c r="G10" s="256"/>
    </row>
    <row r="11" spans="2:7" x14ac:dyDescent="0.5">
      <c r="E11" s="261" t="s">
        <v>4</v>
      </c>
      <c r="F11" s="262">
        <f>SUM(F6:F10)</f>
        <v>0</v>
      </c>
    </row>
    <row r="12" spans="2:7" x14ac:dyDescent="0.5">
      <c r="E12" s="261" t="s">
        <v>207</v>
      </c>
      <c r="F12" s="258">
        <f>+F11/12</f>
        <v>0</v>
      </c>
    </row>
    <row r="13" spans="2:7" x14ac:dyDescent="0.5">
      <c r="E13" s="261" t="s">
        <v>209</v>
      </c>
      <c r="F13" s="263">
        <v>0.15</v>
      </c>
    </row>
    <row r="14" spans="2:7" x14ac:dyDescent="0.5">
      <c r="E14" s="264" t="s">
        <v>210</v>
      </c>
      <c r="F14" s="265">
        <f>+F12*(1-F13)</f>
        <v>0</v>
      </c>
      <c r="G14" s="260" t="s">
        <v>208</v>
      </c>
    </row>
    <row r="18" spans="2:7" x14ac:dyDescent="0.5">
      <c r="B18" s="267" t="s">
        <v>214</v>
      </c>
    </row>
    <row r="19" spans="2:7" x14ac:dyDescent="0.5">
      <c r="B19" s="267" t="s">
        <v>211</v>
      </c>
    </row>
    <row r="21" spans="2:7" ht="25.8" x14ac:dyDescent="0.5">
      <c r="B21" s="268" t="s">
        <v>202</v>
      </c>
      <c r="C21" s="269" t="s">
        <v>215</v>
      </c>
      <c r="D21" s="268" t="s">
        <v>9</v>
      </c>
      <c r="E21" s="268" t="s">
        <v>203</v>
      </c>
      <c r="F21" s="270" t="s">
        <v>204</v>
      </c>
      <c r="G21" s="256"/>
    </row>
    <row r="22" spans="2:7" x14ac:dyDescent="0.5">
      <c r="B22" s="257" t="s">
        <v>216</v>
      </c>
      <c r="C22" s="258">
        <f>+C6</f>
        <v>0</v>
      </c>
      <c r="D22" s="266">
        <f>+D6</f>
        <v>0</v>
      </c>
      <c r="E22" s="16"/>
      <c r="F22" s="259">
        <f>+(C22*D22)*E22</f>
        <v>0</v>
      </c>
      <c r="G22" s="256"/>
    </row>
    <row r="23" spans="2:7" x14ac:dyDescent="0.5">
      <c r="B23" s="257" t="s">
        <v>218</v>
      </c>
      <c r="C23" s="258">
        <f>+C7</f>
        <v>0</v>
      </c>
      <c r="D23" s="16"/>
      <c r="E23" s="16"/>
      <c r="F23" s="259">
        <f t="shared" ref="F23:F25" si="2">+(C23*D23)*E23</f>
        <v>0</v>
      </c>
      <c r="G23" s="256"/>
    </row>
    <row r="24" spans="2:7" x14ac:dyDescent="0.5">
      <c r="B24" s="257" t="s">
        <v>205</v>
      </c>
      <c r="C24" s="258">
        <f>+C9</f>
        <v>0</v>
      </c>
      <c r="D24" s="16"/>
      <c r="E24" s="16"/>
      <c r="F24" s="259">
        <f t="shared" si="2"/>
        <v>0</v>
      </c>
      <c r="G24" s="256"/>
    </row>
    <row r="25" spans="2:7" x14ac:dyDescent="0.5">
      <c r="B25" s="257" t="s">
        <v>206</v>
      </c>
      <c r="C25" s="258">
        <f>+C10</f>
        <v>0</v>
      </c>
      <c r="D25" s="266">
        <f>+D10</f>
        <v>0</v>
      </c>
      <c r="E25" s="16"/>
      <c r="F25" s="259">
        <f t="shared" si="2"/>
        <v>0</v>
      </c>
      <c r="G25" s="256"/>
    </row>
    <row r="26" spans="2:7" x14ac:dyDescent="0.5">
      <c r="E26" s="261" t="s">
        <v>4</v>
      </c>
      <c r="F26" s="262">
        <f>SUM(F22:F25)</f>
        <v>0</v>
      </c>
    </row>
    <row r="27" spans="2:7" x14ac:dyDescent="0.5">
      <c r="E27" s="261" t="s">
        <v>207</v>
      </c>
      <c r="F27" s="258">
        <f>+F26/12</f>
        <v>0</v>
      </c>
    </row>
    <row r="28" spans="2:7" x14ac:dyDescent="0.5">
      <c r="E28" s="261" t="s">
        <v>209</v>
      </c>
      <c r="F28" s="263">
        <v>0.15</v>
      </c>
    </row>
    <row r="29" spans="2:7" x14ac:dyDescent="0.5">
      <c r="E29" s="264" t="s">
        <v>210</v>
      </c>
      <c r="F29" s="265">
        <f>+F27*(1-F28)</f>
        <v>0</v>
      </c>
      <c r="G29" s="260" t="s">
        <v>208</v>
      </c>
    </row>
    <row r="31" spans="2:7" x14ac:dyDescent="0.5">
      <c r="B31" s="260" t="s">
        <v>219</v>
      </c>
    </row>
  </sheetData>
  <sheetProtection sheet="1" objects="1" scenarios="1" selectLockedCells="1"/>
  <pageMargins left="0.7" right="0.7" top="0.75" bottom="0.75" header="0.3" footer="0.3"/>
  <pageSetup orientation="landscape" verticalDpi="0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1 - Trmnt Req's</vt:lpstr>
      <vt:lpstr>2 - Splash Blend</vt:lpstr>
      <vt:lpstr>Phases of Remediation</vt:lpstr>
      <vt:lpstr>'1 - Trmnt Req''s'!Print_Area</vt:lpstr>
      <vt:lpstr>'2 - Splash Blend'!Print_Area</vt:lpstr>
      <vt:lpstr>'Phases of Remediation'!Print_Area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Eden</dc:creator>
  <cp:lastModifiedBy>Todd Eden</cp:lastModifiedBy>
  <cp:lastPrinted>2022-08-30T20:39:45Z</cp:lastPrinted>
  <dcterms:created xsi:type="dcterms:W3CDTF">2019-02-01T15:51:53Z</dcterms:created>
  <dcterms:modified xsi:type="dcterms:W3CDTF">2022-10-05T19:33:33Z</dcterms:modified>
</cp:coreProperties>
</file>