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den\Dropbox (HCT LLC)\HCT Sales\Well\"/>
    </mc:Choice>
  </mc:AlternateContent>
  <xr:revisionPtr revIDLastSave="0" documentId="13_ncr:1_{7E13526F-3BDB-4486-93FE-CB7BBDB32EB3}" xr6:coauthVersionLast="47" xr6:coauthVersionMax="47" xr10:uidLastSave="{00000000-0000-0000-0000-000000000000}"/>
  <bookViews>
    <workbookView xWindow="57480" yWindow="-120" windowWidth="29040" windowHeight="16440" xr2:uid="{00000000-000D-0000-FFFF-FFFF00000000}"/>
  </bookViews>
  <sheets>
    <sheet name="Sheet1" sheetId="1" r:id="rId1"/>
  </sheets>
  <definedNames>
    <definedName name="_xlnm.Print_Area" localSheetId="0">Sheet1!$A$1:$O$97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3" i="1" l="1"/>
  <c r="I82" i="1"/>
  <c r="B52" i="1" l="1"/>
  <c r="B45" i="1"/>
  <c r="I71" i="1"/>
  <c r="I70" i="1"/>
  <c r="I72" i="1"/>
  <c r="I73" i="1" s="1"/>
  <c r="I81" i="1" s="1"/>
  <c r="M57" i="1"/>
  <c r="D57" i="1" s="1"/>
  <c r="M56" i="1"/>
  <c r="D56" i="1" s="1"/>
  <c r="M55" i="1"/>
  <c r="D55" i="1" s="1"/>
  <c r="M54" i="1"/>
  <c r="D54" i="1" s="1"/>
  <c r="M53" i="1"/>
  <c r="D53" i="1" s="1"/>
  <c r="M52" i="1"/>
  <c r="D52" i="1" s="1"/>
  <c r="N48" i="1"/>
  <c r="N47" i="1"/>
  <c r="N46" i="1"/>
  <c r="N45" i="1"/>
  <c r="I79" i="1" l="1"/>
  <c r="I80" i="1"/>
  <c r="I84" i="1" l="1"/>
</calcChain>
</file>

<file path=xl/sharedStrings.xml><?xml version="1.0" encoding="utf-8"?>
<sst xmlns="http://schemas.openxmlformats.org/spreadsheetml/2006/main" count="111" uniqueCount="98">
  <si>
    <t>Selections</t>
  </si>
  <si>
    <t>Well Dynamic</t>
  </si>
  <si>
    <t>Criteria</t>
  </si>
  <si>
    <t>Bio</t>
  </si>
  <si>
    <t>Scale</t>
  </si>
  <si>
    <t>Casing Material</t>
  </si>
  <si>
    <t>PVC</t>
  </si>
  <si>
    <t>Stainless</t>
  </si>
  <si>
    <t>Steel</t>
  </si>
  <si>
    <t>Perforations</t>
  </si>
  <si>
    <t>Slot</t>
  </si>
  <si>
    <t>Louver</t>
  </si>
  <si>
    <t>Wire Wrap</t>
  </si>
  <si>
    <t>Liner</t>
  </si>
  <si>
    <t>Jetting</t>
  </si>
  <si>
    <t>Jetted</t>
  </si>
  <si>
    <t>LSI</t>
  </si>
  <si>
    <t>Lt. Scale</t>
  </si>
  <si>
    <t>Well-Klean Estimator</t>
  </si>
  <si>
    <t>For each category, select the corresponding number and enter them in the columns to the right</t>
  </si>
  <si>
    <t>example: a 14 year old well would have a bio number of 2 and a scale number of 1</t>
  </si>
  <si>
    <t>Units</t>
  </si>
  <si>
    <t>Age of well</t>
  </si>
  <si>
    <t>Years</t>
  </si>
  <si>
    <t>mg/L</t>
  </si>
  <si>
    <t>mg/L is also ppm</t>
  </si>
  <si>
    <t>Minimum</t>
  </si>
  <si>
    <t>Moderate</t>
  </si>
  <si>
    <t xml:space="preserve">Heavy </t>
  </si>
  <si>
    <t>Extreme</t>
  </si>
  <si>
    <t>Minimum after using BC</t>
  </si>
  <si>
    <t>Light</t>
  </si>
  <si>
    <t>Heavy</t>
  </si>
  <si>
    <t>Heavy + Oxide</t>
  </si>
  <si>
    <t>Extreme + Oxide</t>
  </si>
  <si>
    <t>Bioremediation - WaterSOLV BC</t>
  </si>
  <si>
    <t>Descaling - Well-Klean Pipe-Klean Descaler</t>
  </si>
  <si>
    <t>Factor Scale</t>
  </si>
  <si>
    <t>Treatment Level, ppm</t>
  </si>
  <si>
    <t>6000-12000</t>
  </si>
  <si>
    <t>Factor</t>
  </si>
  <si>
    <t>Treatment Level, %</t>
  </si>
  <si>
    <t xml:space="preserve">If you are having a filter plugging problem from red or black matter, go with the bioremediation solution. </t>
  </si>
  <si>
    <t xml:space="preserve">In cases where descaling is needed, the minimum bioremediation is recommended before attempting descaling to remove films that are resistant to descalers. </t>
  </si>
  <si>
    <t xml:space="preserve">To determine if the groundwater is scale forming, evluate the water quality on the Langllier Stability Index. </t>
  </si>
  <si>
    <t>For technical assistance, contact HCT, LLC</t>
  </si>
  <si>
    <t>Casing Diameter</t>
  </si>
  <si>
    <t>Inches</t>
  </si>
  <si>
    <t>Casing Gallonage</t>
  </si>
  <si>
    <t>per ft.</t>
  </si>
  <si>
    <t>Casing Length</t>
  </si>
  <si>
    <t>SWL to Ttl. Depth</t>
  </si>
  <si>
    <t>Brush &amp; Bail</t>
  </si>
  <si>
    <t>WaterSOLV BC</t>
  </si>
  <si>
    <t>Bio-remediate</t>
  </si>
  <si>
    <t>Descale</t>
  </si>
  <si>
    <t>Well-Klean Pre-blend Descaler</t>
  </si>
  <si>
    <t>Severity Descripton</t>
  </si>
  <si>
    <t xml:space="preserve">Total </t>
  </si>
  <si>
    <r>
      <t xml:space="preserve">PART 2 - Water Well Dynamics - </t>
    </r>
    <r>
      <rPr>
        <sz val="14"/>
        <color rgb="FFFF0000"/>
        <rFont val="Calibri"/>
        <family val="2"/>
      </rPr>
      <t>COMPLETE ITEMS IN RED CELLS</t>
    </r>
  </si>
  <si>
    <r>
      <t xml:space="preserve">Part 1 - Ground Water Quality - </t>
    </r>
    <r>
      <rPr>
        <sz val="14"/>
        <color rgb="FFFF0000"/>
        <rFont val="Calibri"/>
        <family val="2"/>
      </rPr>
      <t>FOR YOUR REFERENCE</t>
    </r>
  </si>
  <si>
    <t>Hard coded for 1.5 ppm WaterSOLV BC for brushing and bailing</t>
  </si>
  <si>
    <t>Process &amp; Procedures</t>
  </si>
  <si>
    <t>Wire brush if durable</t>
  </si>
  <si>
    <t>Lots of plunging</t>
  </si>
  <si>
    <t>More then lots of biocide &amp; plunging</t>
  </si>
  <si>
    <t>Double remediate and massive plunge</t>
  </si>
  <si>
    <t>Lt. Corr.</t>
  </si>
  <si>
    <t>Heavy Corr</t>
  </si>
  <si>
    <t>Heavy Scale</t>
  </si>
  <si>
    <t>&lt; 100</t>
  </si>
  <si>
    <t>&lt; 200</t>
  </si>
  <si>
    <t>&gt; 200</t>
  </si>
  <si>
    <t>Product</t>
  </si>
  <si>
    <t>Total Cost</t>
  </si>
  <si>
    <t>Process</t>
  </si>
  <si>
    <t>Gallons</t>
  </si>
  <si>
    <t xml:space="preserve">Note: Most people want worst case scenario so that they can obtain the funding, especially government and institutions. </t>
  </si>
  <si>
    <t>Calculation</t>
  </si>
  <si>
    <t>Selection</t>
  </si>
  <si>
    <t>Groundwater Sulfate      /3=sulfur</t>
  </si>
  <si>
    <t xml:space="preserve">Caution, packaging will make cost more. </t>
  </si>
  <si>
    <t>To form scale or not to form scale but be corrosive</t>
  </si>
  <si>
    <t>With bacteria, sustains sulfate reducing bacteria (bio). With scale forms nodules of sulfate reducing bacteria (descale).</t>
  </si>
  <si>
    <t>Average lifespan before rehab</t>
  </si>
  <si>
    <t>Neutrallize/ Passivate</t>
  </si>
  <si>
    <t>Sodium Bicarbonate</t>
  </si>
  <si>
    <t>lbs</t>
  </si>
  <si>
    <t>Disinfect</t>
  </si>
  <si>
    <t>Calculate 70 to 100 ppm</t>
  </si>
  <si>
    <t>Chlorine</t>
  </si>
  <si>
    <t>Assessment &amp; Recommendations</t>
  </si>
  <si>
    <t>Cost/gl., lb.</t>
  </si>
  <si>
    <t>Created 8.16.17 - Rev. 11.2.18 / 11.16.18</t>
  </si>
  <si>
    <r>
      <t xml:space="preserve">PART 3 - Factor Selections to Chemical Requirements - </t>
    </r>
    <r>
      <rPr>
        <sz val="14"/>
        <color rgb="FFFF0000"/>
        <rFont val="Calibri"/>
        <family val="2"/>
      </rPr>
      <t>FOR YOUR REFERENCE</t>
    </r>
  </si>
  <si>
    <r>
      <t xml:space="preserve">PART 4 - Enter the Well Dynamics - </t>
    </r>
    <r>
      <rPr>
        <sz val="14"/>
        <color rgb="FFFF0000"/>
        <rFont val="Calibri"/>
        <family val="2"/>
      </rPr>
      <t>COMPLETE ITEMS IN RED CELLS</t>
    </r>
  </si>
  <si>
    <t>PART 5 - Recommended Treatment Volumes</t>
  </si>
  <si>
    <t>PART 6 -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</si>
</sst>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0.0"/>
  </numFmts>
  <fonts count="17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u/>
      <sz val="12"/>
      <color theme="1"/>
      <name val="Arial"/>
      <family val="2"/>
    </font>
    <font>
      <b/>
      <sz val="12"/>
      <color rgb="FFFF0000"/>
      <name val="Arial"/>
      <family val="2"/>
    </font>
    <font>
      <sz val="14"/>
      <color theme="1"/>
      <name val="Calibri"/>
      <family val="2"/>
    </font>
    <font>
      <i/>
      <sz val="10"/>
      <color theme="1"/>
      <name val="Calibri"/>
      <family val="2"/>
    </font>
    <font>
      <b/>
      <u/>
      <sz val="12"/>
      <color theme="1"/>
      <name val="Arial"/>
      <family val="2"/>
    </font>
    <font>
      <sz val="14"/>
      <color theme="1"/>
      <name val="Arial"/>
      <family val="2"/>
    </font>
    <font>
      <sz val="12"/>
      <color rgb="FFFF0000"/>
      <name val="Arial"/>
      <family val="2"/>
    </font>
    <font>
      <sz val="16"/>
      <color theme="1"/>
      <name val="Arial"/>
      <family val="2"/>
    </font>
    <font>
      <b/>
      <sz val="12"/>
      <color theme="1"/>
      <name val="Calibri"/>
      <family val="2"/>
    </font>
    <font>
      <sz val="14"/>
      <color rgb="FFFF0000"/>
      <name val="Calibri"/>
      <family val="2"/>
    </font>
    <font>
      <sz val="10"/>
      <color rgb="FFFF0000"/>
      <name val="Calibri"/>
      <family val="2"/>
    </font>
    <font>
      <sz val="36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0" fillId="2" borderId="5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Protection="1"/>
    <xf numFmtId="0" fontId="0" fillId="2" borderId="0" xfId="0" applyFill="1" applyBorder="1" applyAlignment="1" applyProtection="1">
      <alignment horizontal="center" vertical="center"/>
    </xf>
    <xf numFmtId="0" fontId="7" fillId="2" borderId="0" xfId="0" applyFont="1" applyFill="1" applyProtection="1"/>
    <xf numFmtId="0" fontId="7" fillId="2" borderId="0" xfId="0" applyFont="1" applyFill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/>
    </xf>
    <xf numFmtId="1" fontId="0" fillId="2" borderId="0" xfId="0" applyNumberForma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9" fontId="0" fillId="2" borderId="3" xfId="2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1" fontId="0" fillId="8" borderId="3" xfId="0" applyNumberFormat="1" applyFill="1" applyBorder="1" applyAlignment="1" applyProtection="1">
      <alignment horizontal="center" vertical="center"/>
    </xf>
    <xf numFmtId="1" fontId="0" fillId="7" borderId="14" xfId="0" applyNumberFormat="1" applyFill="1" applyBorder="1" applyAlignment="1" applyProtection="1">
      <alignment horizontal="center" vertical="center"/>
    </xf>
    <xf numFmtId="1" fontId="0" fillId="7" borderId="3" xfId="0" applyNumberFormat="1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right"/>
    </xf>
    <xf numFmtId="0" fontId="0" fillId="2" borderId="17" xfId="0" applyFill="1" applyBorder="1" applyAlignment="1" applyProtection="1">
      <alignment horizontal="right"/>
    </xf>
    <xf numFmtId="0" fontId="0" fillId="2" borderId="23" xfId="0" applyFill="1" applyBorder="1" applyAlignment="1" applyProtection="1">
      <alignment horizontal="right"/>
    </xf>
    <xf numFmtId="0" fontId="0" fillId="2" borderId="24" xfId="0" applyFill="1" applyBorder="1" applyAlignment="1" applyProtection="1">
      <alignment horizontal="right"/>
    </xf>
    <xf numFmtId="0" fontId="0" fillId="3" borderId="25" xfId="0" applyFill="1" applyBorder="1" applyAlignment="1" applyProtection="1">
      <alignment horizontal="center" vertical="center"/>
    </xf>
    <xf numFmtId="0" fontId="0" fillId="3" borderId="26" xfId="0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4" borderId="28" xfId="0" applyFill="1" applyBorder="1" applyAlignment="1" applyProtection="1">
      <alignment horizontal="center" vertical="center"/>
    </xf>
    <xf numFmtId="0" fontId="0" fillId="4" borderId="29" xfId="0" applyFill="1" applyBorder="1" applyAlignment="1" applyProtection="1">
      <alignment horizontal="center" vertical="center"/>
    </xf>
    <xf numFmtId="0" fontId="0" fillId="4" borderId="30" xfId="0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/>
    </xf>
    <xf numFmtId="0" fontId="3" fillId="2" borderId="0" xfId="0" applyFont="1" applyFill="1" applyAlignment="1" applyProtection="1"/>
    <xf numFmtId="0" fontId="2" fillId="2" borderId="0" xfId="0" applyFont="1" applyFill="1" applyProtection="1"/>
    <xf numFmtId="0" fontId="14" fillId="2" borderId="0" xfId="0" applyFont="1" applyFill="1" applyAlignment="1" applyProtection="1">
      <alignment vertical="center"/>
    </xf>
    <xf numFmtId="0" fontId="5" fillId="2" borderId="0" xfId="0" applyFont="1" applyFill="1" applyProtection="1"/>
    <xf numFmtId="0" fontId="6" fillId="2" borderId="0" xfId="0" applyFont="1" applyFill="1" applyProtection="1"/>
    <xf numFmtId="0" fontId="11" fillId="2" borderId="0" xfId="0" applyFont="1" applyFill="1" applyProtection="1"/>
    <xf numFmtId="0" fontId="2" fillId="6" borderId="3" xfId="0" applyFont="1" applyFill="1" applyBorder="1" applyAlignment="1" applyProtection="1">
      <alignment horizontal="center" vertical="center" wrapText="1"/>
    </xf>
    <xf numFmtId="0" fontId="2" fillId="8" borderId="3" xfId="0" applyFont="1" applyFill="1" applyBorder="1" applyAlignment="1" applyProtection="1">
      <alignment horizontal="center" vertical="center" wrapText="1"/>
    </xf>
    <xf numFmtId="0" fontId="2" fillId="7" borderId="3" xfId="0" applyFont="1" applyFill="1" applyBorder="1" applyAlignment="1" applyProtection="1">
      <alignment horizontal="center" vertical="center" wrapText="1"/>
    </xf>
    <xf numFmtId="0" fontId="2" fillId="6" borderId="13" xfId="0" applyFont="1" applyFill="1" applyBorder="1" applyAlignment="1" applyProtection="1">
      <alignment horizontal="center" vertical="center"/>
    </xf>
    <xf numFmtId="0" fontId="2" fillId="2" borderId="0" xfId="0" applyFont="1" applyFill="1" applyBorder="1" applyProtection="1"/>
    <xf numFmtId="0" fontId="2" fillId="6" borderId="11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13" fillId="2" borderId="0" xfId="0" applyFont="1" applyFill="1" applyProtection="1"/>
    <xf numFmtId="0" fontId="2" fillId="2" borderId="3" xfId="0" applyFont="1" applyFill="1" applyBorder="1" applyProtection="1"/>
    <xf numFmtId="0" fontId="2" fillId="2" borderId="17" xfId="0" applyFont="1" applyFill="1" applyBorder="1" applyProtection="1"/>
    <xf numFmtId="0" fontId="2" fillId="2" borderId="18" xfId="0" applyFont="1" applyFill="1" applyBorder="1" applyProtection="1"/>
    <xf numFmtId="0" fontId="2" fillId="2" borderId="8" xfId="0" applyFont="1" applyFill="1" applyBorder="1" applyProtection="1"/>
    <xf numFmtId="0" fontId="2" fillId="5" borderId="21" xfId="0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Protection="1"/>
    <xf numFmtId="0" fontId="0" fillId="2" borderId="3" xfId="0" applyFont="1" applyFill="1" applyBorder="1" applyProtection="1"/>
    <xf numFmtId="0" fontId="0" fillId="9" borderId="17" xfId="0" applyFont="1" applyFill="1" applyBorder="1" applyProtection="1"/>
    <xf numFmtId="0" fontId="2" fillId="9" borderId="18" xfId="0" applyFont="1" applyFill="1" applyBorder="1" applyProtection="1"/>
    <xf numFmtId="0" fontId="2" fillId="9" borderId="8" xfId="0" applyFont="1" applyFill="1" applyBorder="1" applyProtection="1"/>
    <xf numFmtId="0" fontId="0" fillId="9" borderId="3" xfId="0" applyFont="1" applyFill="1" applyBorder="1" applyAlignment="1" applyProtection="1">
      <alignment horizontal="center"/>
    </xf>
    <xf numFmtId="0" fontId="0" fillId="2" borderId="3" xfId="0" applyFont="1" applyFill="1" applyBorder="1" applyAlignment="1" applyProtection="1">
      <alignment horizontal="center"/>
    </xf>
    <xf numFmtId="0" fontId="0" fillId="2" borderId="0" xfId="0" applyFont="1" applyFill="1" applyProtection="1"/>
    <xf numFmtId="0" fontId="0" fillId="6" borderId="3" xfId="0" applyFont="1" applyFill="1" applyBorder="1" applyAlignment="1" applyProtection="1">
      <alignment horizontal="center" vertical="center" wrapText="1"/>
    </xf>
    <xf numFmtId="0" fontId="15" fillId="2" borderId="0" xfId="0" applyFont="1" applyFill="1" applyProtection="1"/>
    <xf numFmtId="0" fontId="0" fillId="2" borderId="18" xfId="0" applyFill="1" applyBorder="1" applyProtection="1"/>
    <xf numFmtId="0" fontId="0" fillId="4" borderId="3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16" fillId="2" borderId="0" xfId="0" applyFont="1" applyFill="1" applyProtection="1"/>
    <xf numFmtId="0" fontId="0" fillId="2" borderId="0" xfId="0" applyFont="1" applyFill="1" applyBorder="1" applyProtection="1"/>
    <xf numFmtId="165" fontId="2" fillId="2" borderId="14" xfId="1" applyNumberFormat="1" applyFont="1" applyFill="1" applyBorder="1" applyAlignment="1" applyProtection="1">
      <alignment horizontal="right"/>
    </xf>
    <xf numFmtId="165" fontId="2" fillId="2" borderId="3" xfId="1" applyNumberFormat="1" applyFont="1" applyFill="1" applyBorder="1" applyAlignment="1" applyProtection="1">
      <alignment horizontal="right"/>
    </xf>
    <xf numFmtId="164" fontId="2" fillId="2" borderId="3" xfId="0" applyNumberFormat="1" applyFont="1" applyFill="1" applyBorder="1" applyAlignment="1" applyProtection="1">
      <alignment horizontal="right"/>
    </xf>
    <xf numFmtId="166" fontId="2" fillId="2" borderId="3" xfId="0" applyNumberFormat="1" applyFont="1" applyFill="1" applyBorder="1" applyAlignment="1" applyProtection="1">
      <alignment horizontal="center"/>
    </xf>
    <xf numFmtId="166" fontId="2" fillId="3" borderId="3" xfId="0" applyNumberFormat="1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165" fontId="2" fillId="5" borderId="21" xfId="1" applyNumberFormat="1" applyFont="1" applyFill="1" applyBorder="1" applyAlignment="1" applyProtection="1">
      <alignment horizontal="right" vertical="center"/>
      <protection locked="0"/>
    </xf>
    <xf numFmtId="0" fontId="2" fillId="6" borderId="19" xfId="0" applyFont="1" applyFill="1" applyBorder="1" applyAlignment="1" applyProtection="1">
      <alignment horizontal="center" vertical="center"/>
    </xf>
    <xf numFmtId="0" fontId="2" fillId="6" borderId="20" xfId="0" applyFont="1" applyFill="1" applyBorder="1" applyAlignment="1" applyProtection="1">
      <alignment horizontal="center" vertical="center"/>
    </xf>
    <xf numFmtId="0" fontId="2" fillId="5" borderId="21" xfId="0" applyFont="1" applyFill="1" applyBorder="1" applyAlignment="1" applyProtection="1">
      <alignment horizontal="center" vertical="center"/>
      <protection locked="0"/>
    </xf>
    <xf numFmtId="0" fontId="2" fillId="6" borderId="15" xfId="0" applyFont="1" applyFill="1" applyBorder="1" applyAlignment="1" applyProtection="1">
      <alignment horizontal="center" vertical="center"/>
    </xf>
    <xf numFmtId="0" fontId="2" fillId="6" borderId="16" xfId="0" applyFont="1" applyFill="1" applyBorder="1" applyAlignment="1" applyProtection="1">
      <alignment horizontal="center" vertical="center"/>
    </xf>
    <xf numFmtId="0" fontId="0" fillId="9" borderId="17" xfId="0" applyFont="1" applyFill="1" applyBorder="1" applyAlignment="1" applyProtection="1">
      <alignment horizontal="center" vertical="center"/>
    </xf>
    <xf numFmtId="0" fontId="2" fillId="9" borderId="18" xfId="0" applyFont="1" applyFill="1" applyBorder="1" applyAlignment="1" applyProtection="1">
      <alignment horizontal="center" vertical="center"/>
    </xf>
    <xf numFmtId="0" fontId="2" fillId="6" borderId="3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31" xfId="0" applyFont="1" applyFill="1" applyBorder="1" applyAlignment="1" applyProtection="1">
      <alignment horizontal="left" vertical="center" wrapText="1"/>
    </xf>
    <xf numFmtId="0" fontId="2" fillId="2" borderId="31" xfId="0" applyFont="1" applyFill="1" applyBorder="1" applyAlignment="1" applyProtection="1">
      <alignment horizontal="left" vertical="center" wrapText="1"/>
    </xf>
    <xf numFmtId="0" fontId="2" fillId="2" borderId="16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20" xfId="0" applyFont="1" applyFill="1" applyBorder="1" applyAlignment="1" applyProtection="1">
      <alignment horizontal="left" vertical="center" wrapText="1"/>
    </xf>
    <xf numFmtId="0" fontId="2" fillId="2" borderId="32" xfId="0" applyFont="1" applyFill="1" applyBorder="1" applyAlignment="1" applyProtection="1">
      <alignment horizontal="left" vertical="center" wrapText="1"/>
    </xf>
    <xf numFmtId="0" fontId="2" fillId="2" borderId="33" xfId="0" applyFont="1" applyFill="1" applyBorder="1" applyAlignment="1" applyProtection="1">
      <alignment horizontal="left" vertical="center" wrapText="1"/>
    </xf>
    <xf numFmtId="0" fontId="0" fillId="2" borderId="31" xfId="0" applyFont="1" applyFill="1" applyBorder="1" applyAlignment="1" applyProtection="1">
      <alignment horizontal="center" vertical="top" wrapText="1"/>
    </xf>
    <xf numFmtId="0" fontId="2" fillId="2" borderId="31" xfId="0" applyFont="1" applyFill="1" applyBorder="1" applyAlignment="1" applyProtection="1">
      <alignment horizontal="center" vertical="top" wrapText="1"/>
    </xf>
    <xf numFmtId="0" fontId="2" fillId="2" borderId="16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2" fillId="2" borderId="20" xfId="0" applyFont="1" applyFill="1" applyBorder="1" applyAlignment="1" applyProtection="1">
      <alignment horizontal="center" vertical="top" wrapText="1"/>
    </xf>
    <xf numFmtId="0" fontId="2" fillId="2" borderId="32" xfId="0" applyFont="1" applyFill="1" applyBorder="1" applyAlignment="1" applyProtection="1">
      <alignment horizontal="center" vertical="top" wrapText="1"/>
    </xf>
    <xf numFmtId="0" fontId="2" fillId="2" borderId="33" xfId="0" applyFont="1" applyFill="1" applyBorder="1" applyAlignment="1" applyProtection="1">
      <alignment horizontal="center" vertical="top" wrapText="1"/>
    </xf>
    <xf numFmtId="0" fontId="4" fillId="4" borderId="3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554899</xdr:colOff>
      <xdr:row>42</xdr:row>
      <xdr:rowOff>162199</xdr:rowOff>
    </xdr:from>
    <xdr:to>
      <xdr:col>16</xdr:col>
      <xdr:colOff>510001</xdr:colOff>
      <xdr:row>57</xdr:row>
      <xdr:rowOff>197577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C62F3F7-EC74-4587-AB91-7AF3935ED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8149" y="7891056"/>
          <a:ext cx="2785388" cy="324666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97971</xdr:rowOff>
    </xdr:from>
    <xdr:to>
      <xdr:col>3</xdr:col>
      <xdr:colOff>286838</xdr:colOff>
      <xdr:row>3</xdr:row>
      <xdr:rowOff>68469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C17ED7F-4A29-4678-A1AB-215F99F17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157" y="261257"/>
          <a:ext cx="2090057" cy="712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D93"/>
  <sheetViews>
    <sheetView tabSelected="1" topLeftCell="A33" zoomScale="120" zoomScaleNormal="120" workbookViewId="0">
      <selection activeCell="AQ64" sqref="AQ64"/>
    </sheetView>
  </sheetViews>
  <sheetFormatPr defaultColWidth="8.87890625" defaultRowHeight="12.9" x14ac:dyDescent="0.5"/>
  <cols>
    <col min="1" max="1" width="3.41015625" style="36" customWidth="1"/>
    <col min="2" max="2" width="10.52734375" style="36" customWidth="1"/>
    <col min="3" max="3" width="17.3515625" style="36" bestFit="1" customWidth="1"/>
    <col min="4" max="4" width="7.46875" style="36" customWidth="1"/>
    <col min="5" max="5" width="10.3515625" style="36" customWidth="1"/>
    <col min="6" max="7" width="8.87890625" style="36"/>
    <col min="8" max="8" width="3.64453125" style="36" customWidth="1"/>
    <col min="9" max="9" width="10.3515625" style="36" customWidth="1"/>
    <col min="10" max="12" width="8.87890625" style="36"/>
    <col min="13" max="13" width="17.234375" style="36" customWidth="1"/>
    <col min="14" max="16384" width="8.87890625" style="36"/>
  </cols>
  <sheetData>
    <row r="3" spans="2:5" ht="45.9" x14ac:dyDescent="0.5">
      <c r="E3" s="37" t="s">
        <v>18</v>
      </c>
    </row>
    <row r="6" spans="2:5" x14ac:dyDescent="0.5">
      <c r="B6" s="61" t="s">
        <v>77</v>
      </c>
    </row>
    <row r="8" spans="2:5" ht="18.3" x14ac:dyDescent="0.7">
      <c r="B8" s="38" t="s">
        <v>60</v>
      </c>
    </row>
    <row r="9" spans="2:5" x14ac:dyDescent="0.5">
      <c r="B9" s="36" t="s">
        <v>42</v>
      </c>
    </row>
    <row r="10" spans="2:5" x14ac:dyDescent="0.5">
      <c r="B10" s="36" t="s">
        <v>43</v>
      </c>
    </row>
    <row r="11" spans="2:5" x14ac:dyDescent="0.5">
      <c r="B11" s="36" t="s">
        <v>44</v>
      </c>
    </row>
    <row r="12" spans="2:5" x14ac:dyDescent="0.5">
      <c r="B12" s="36" t="s">
        <v>45</v>
      </c>
    </row>
    <row r="14" spans="2:5" ht="18.3" x14ac:dyDescent="0.7">
      <c r="B14" s="38" t="s">
        <v>59</v>
      </c>
    </row>
    <row r="15" spans="2:5" x14ac:dyDescent="0.5">
      <c r="B15" s="36" t="s">
        <v>19</v>
      </c>
    </row>
    <row r="16" spans="2:5" x14ac:dyDescent="0.5">
      <c r="B16" s="36" t="s">
        <v>20</v>
      </c>
    </row>
    <row r="18" spans="2:30" ht="15" x14ac:dyDescent="0.5">
      <c r="B18" s="1"/>
      <c r="C18" s="1"/>
      <c r="D18" s="1"/>
      <c r="E18" s="1"/>
      <c r="F18" s="118" t="s">
        <v>40</v>
      </c>
      <c r="G18" s="118"/>
      <c r="H18" s="1"/>
      <c r="I18" s="118" t="s">
        <v>0</v>
      </c>
      <c r="J18" s="118"/>
      <c r="K18" s="35" t="s">
        <v>62</v>
      </c>
      <c r="L18" s="35"/>
    </row>
    <row r="19" spans="2:30" ht="13.2" thickBot="1" x14ac:dyDescent="0.55000000000000004">
      <c r="B19" s="1"/>
      <c r="C19" s="1" t="s">
        <v>1</v>
      </c>
      <c r="D19" s="1" t="s">
        <v>21</v>
      </c>
      <c r="E19" s="1" t="s">
        <v>2</v>
      </c>
      <c r="F19" s="2" t="s">
        <v>3</v>
      </c>
      <c r="G19" s="2" t="s">
        <v>4</v>
      </c>
      <c r="H19" s="2"/>
      <c r="I19" s="2" t="s">
        <v>3</v>
      </c>
      <c r="J19" s="2" t="s">
        <v>4</v>
      </c>
      <c r="K19" s="1"/>
    </row>
    <row r="20" spans="2:30" ht="15" x14ac:dyDescent="0.5">
      <c r="B20" s="1"/>
      <c r="C20" s="98" t="s">
        <v>22</v>
      </c>
      <c r="D20" s="89" t="s">
        <v>23</v>
      </c>
      <c r="E20" s="23">
        <v>8</v>
      </c>
      <c r="F20" s="31">
        <v>1</v>
      </c>
      <c r="G20" s="27">
        <v>0</v>
      </c>
      <c r="H20" s="1"/>
      <c r="I20" s="96"/>
      <c r="J20" s="97"/>
      <c r="K20" s="1"/>
      <c r="W20" s="5"/>
      <c r="X20" s="5"/>
      <c r="Y20" s="5"/>
      <c r="Z20" s="5"/>
      <c r="AA20" s="5"/>
      <c r="AC20" s="5"/>
      <c r="AD20" s="2"/>
    </row>
    <row r="21" spans="2:30" x14ac:dyDescent="0.5">
      <c r="B21" s="1"/>
      <c r="C21" s="99"/>
      <c r="D21" s="90"/>
      <c r="E21" s="24">
        <v>14</v>
      </c>
      <c r="F21" s="32">
        <v>2</v>
      </c>
      <c r="G21" s="28">
        <v>0</v>
      </c>
      <c r="H21" s="1"/>
      <c r="I21" s="96"/>
      <c r="J21" s="97"/>
      <c r="K21" s="64" t="s">
        <v>84</v>
      </c>
      <c r="L21" s="51"/>
      <c r="M21" s="52"/>
      <c r="W21" s="92"/>
    </row>
    <row r="22" spans="2:30" x14ac:dyDescent="0.5">
      <c r="B22" s="1"/>
      <c r="C22" s="99"/>
      <c r="D22" s="90"/>
      <c r="E22" s="24">
        <v>16</v>
      </c>
      <c r="F22" s="32">
        <v>3</v>
      </c>
      <c r="G22" s="28">
        <v>0.5</v>
      </c>
      <c r="H22" s="1"/>
      <c r="I22" s="96"/>
      <c r="J22" s="97"/>
      <c r="K22" s="1"/>
      <c r="W22" s="92"/>
    </row>
    <row r="23" spans="2:30" ht="13.2" thickBot="1" x14ac:dyDescent="0.55000000000000004">
      <c r="B23" s="1"/>
      <c r="C23" s="100"/>
      <c r="D23" s="91"/>
      <c r="E23" s="25">
        <v>24</v>
      </c>
      <c r="F23" s="33">
        <v>4</v>
      </c>
      <c r="G23" s="29">
        <v>1</v>
      </c>
      <c r="H23" s="1"/>
      <c r="I23" s="96"/>
      <c r="J23" s="97"/>
      <c r="K23" s="1"/>
      <c r="W23" s="92"/>
    </row>
    <row r="24" spans="2:30" x14ac:dyDescent="0.5">
      <c r="B24" s="1"/>
      <c r="C24" s="98" t="s">
        <v>5</v>
      </c>
      <c r="D24" s="89"/>
      <c r="E24" s="23" t="s">
        <v>6</v>
      </c>
      <c r="F24" s="31">
        <v>1</v>
      </c>
      <c r="G24" s="27">
        <v>0.5</v>
      </c>
      <c r="H24" s="1"/>
      <c r="I24" s="96"/>
      <c r="J24" s="97"/>
      <c r="K24" s="1"/>
      <c r="W24" s="92"/>
    </row>
    <row r="25" spans="2:30" ht="15" x14ac:dyDescent="0.5">
      <c r="B25" s="1"/>
      <c r="C25" s="99"/>
      <c r="D25" s="90"/>
      <c r="E25" s="24" t="s">
        <v>7</v>
      </c>
      <c r="F25" s="32">
        <v>2</v>
      </c>
      <c r="G25" s="28">
        <v>1</v>
      </c>
      <c r="H25" s="1"/>
      <c r="I25" s="96"/>
      <c r="J25" s="97"/>
      <c r="K25" s="1"/>
      <c r="W25" s="9"/>
      <c r="X25" s="10"/>
      <c r="Y25" s="10"/>
      <c r="Z25" s="10"/>
      <c r="AA25" s="10"/>
      <c r="AC25" s="10"/>
      <c r="AD25" s="7"/>
    </row>
    <row r="26" spans="2:30" ht="15.3" thickBot="1" x14ac:dyDescent="0.55000000000000004">
      <c r="B26" s="1"/>
      <c r="C26" s="100"/>
      <c r="D26" s="91"/>
      <c r="E26" s="25" t="s">
        <v>8</v>
      </c>
      <c r="F26" s="33">
        <v>4</v>
      </c>
      <c r="G26" s="29">
        <v>1.5</v>
      </c>
      <c r="H26" s="1"/>
      <c r="I26" s="96"/>
      <c r="J26" s="97"/>
      <c r="K26" s="51" t="s">
        <v>63</v>
      </c>
      <c r="L26" s="51"/>
      <c r="M26" s="52"/>
      <c r="W26" s="12"/>
      <c r="X26" s="12"/>
      <c r="Y26" s="12"/>
      <c r="Z26" s="13"/>
      <c r="AA26" s="13"/>
      <c r="AC26" s="12"/>
      <c r="AD26" s="7"/>
    </row>
    <row r="27" spans="2:30" x14ac:dyDescent="0.5">
      <c r="B27" s="1"/>
      <c r="C27" s="98" t="s">
        <v>9</v>
      </c>
      <c r="D27" s="89"/>
      <c r="E27" s="23" t="s">
        <v>10</v>
      </c>
      <c r="F27" s="31">
        <v>2</v>
      </c>
      <c r="G27" s="27">
        <v>1</v>
      </c>
      <c r="H27" s="1"/>
      <c r="I27" s="96"/>
      <c r="J27" s="97"/>
      <c r="W27" s="92"/>
    </row>
    <row r="28" spans="2:30" x14ac:dyDescent="0.5">
      <c r="B28" s="1"/>
      <c r="C28" s="99"/>
      <c r="D28" s="90"/>
      <c r="E28" s="24" t="s">
        <v>11</v>
      </c>
      <c r="F28" s="32">
        <v>3</v>
      </c>
      <c r="G28" s="28">
        <v>2</v>
      </c>
      <c r="H28" s="1"/>
      <c r="I28" s="96"/>
      <c r="J28" s="97"/>
      <c r="W28" s="92"/>
    </row>
    <row r="29" spans="2:30" ht="13.2" thickBot="1" x14ac:dyDescent="0.55000000000000004">
      <c r="B29" s="1"/>
      <c r="C29" s="100"/>
      <c r="D29" s="91"/>
      <c r="E29" s="25" t="s">
        <v>12</v>
      </c>
      <c r="F29" s="33">
        <v>4</v>
      </c>
      <c r="G29" s="29">
        <v>3</v>
      </c>
      <c r="H29" s="1"/>
      <c r="I29" s="96"/>
      <c r="J29" s="97"/>
      <c r="K29" s="51" t="s">
        <v>64</v>
      </c>
      <c r="L29" s="51"/>
      <c r="M29" s="52"/>
      <c r="W29" s="92"/>
    </row>
    <row r="30" spans="2:30" ht="13.2" thickBot="1" x14ac:dyDescent="0.55000000000000004">
      <c r="B30" s="1"/>
      <c r="C30" s="3" t="s">
        <v>13</v>
      </c>
      <c r="D30" s="4"/>
      <c r="E30" s="26" t="s">
        <v>13</v>
      </c>
      <c r="F30" s="34">
        <v>4</v>
      </c>
      <c r="G30" s="30">
        <v>1</v>
      </c>
      <c r="H30" s="1"/>
      <c r="I30" s="65"/>
      <c r="J30" s="66"/>
      <c r="K30" s="51" t="s">
        <v>65</v>
      </c>
      <c r="L30" s="51"/>
      <c r="M30" s="52"/>
      <c r="W30" s="92"/>
    </row>
    <row r="31" spans="2:30" ht="13.2" thickBot="1" x14ac:dyDescent="0.55000000000000004">
      <c r="B31" s="1"/>
      <c r="C31" s="3" t="s">
        <v>14</v>
      </c>
      <c r="D31" s="4"/>
      <c r="E31" s="26" t="s">
        <v>15</v>
      </c>
      <c r="F31" s="34">
        <v>4</v>
      </c>
      <c r="G31" s="30">
        <v>1</v>
      </c>
      <c r="H31" s="1"/>
      <c r="I31" s="65"/>
      <c r="J31" s="66"/>
      <c r="K31" s="51" t="s">
        <v>66</v>
      </c>
      <c r="L31" s="51"/>
      <c r="M31" s="52"/>
      <c r="W31" s="92"/>
    </row>
    <row r="32" spans="2:30" x14ac:dyDescent="0.5">
      <c r="B32" s="1"/>
      <c r="C32" s="98" t="s">
        <v>16</v>
      </c>
      <c r="D32" s="89"/>
      <c r="E32" s="23" t="s">
        <v>68</v>
      </c>
      <c r="F32" s="31">
        <v>3</v>
      </c>
      <c r="G32" s="27">
        <v>-3</v>
      </c>
      <c r="H32" s="1"/>
      <c r="I32" s="96"/>
      <c r="J32" s="97"/>
      <c r="K32" s="101" t="s">
        <v>82</v>
      </c>
      <c r="L32" s="102"/>
      <c r="M32" s="103"/>
      <c r="W32" s="92"/>
    </row>
    <row r="33" spans="2:14" x14ac:dyDescent="0.5">
      <c r="B33" s="1"/>
      <c r="C33" s="99"/>
      <c r="D33" s="90"/>
      <c r="E33" s="24" t="s">
        <v>67</v>
      </c>
      <c r="F33" s="32">
        <v>2</v>
      </c>
      <c r="G33" s="28">
        <v>-1</v>
      </c>
      <c r="H33" s="1"/>
      <c r="I33" s="96"/>
      <c r="J33" s="97"/>
      <c r="K33" s="104"/>
      <c r="L33" s="104"/>
      <c r="M33" s="105"/>
    </row>
    <row r="34" spans="2:14" x14ac:dyDescent="0.5">
      <c r="B34" s="1"/>
      <c r="C34" s="99"/>
      <c r="D34" s="90"/>
      <c r="E34" s="24" t="s">
        <v>17</v>
      </c>
      <c r="F34" s="32">
        <v>2</v>
      </c>
      <c r="G34" s="28">
        <v>1</v>
      </c>
      <c r="H34" s="1"/>
      <c r="I34" s="96"/>
      <c r="J34" s="97"/>
      <c r="K34" s="104"/>
      <c r="L34" s="104"/>
      <c r="M34" s="105"/>
    </row>
    <row r="35" spans="2:14" ht="13.2" thickBot="1" x14ac:dyDescent="0.55000000000000004">
      <c r="B35" s="1"/>
      <c r="C35" s="100"/>
      <c r="D35" s="91"/>
      <c r="E35" s="25" t="s">
        <v>69</v>
      </c>
      <c r="F35" s="33">
        <v>3</v>
      </c>
      <c r="G35" s="29">
        <v>3</v>
      </c>
      <c r="H35" s="1"/>
      <c r="I35" s="96"/>
      <c r="J35" s="97"/>
      <c r="K35" s="106"/>
      <c r="L35" s="106"/>
      <c r="M35" s="107"/>
    </row>
    <row r="36" spans="2:14" x14ac:dyDescent="0.5">
      <c r="B36" s="1"/>
      <c r="C36" s="93" t="s">
        <v>80</v>
      </c>
      <c r="D36" s="89" t="s">
        <v>24</v>
      </c>
      <c r="E36" s="23" t="s">
        <v>70</v>
      </c>
      <c r="F36" s="31">
        <v>1</v>
      </c>
      <c r="G36" s="27">
        <v>0</v>
      </c>
      <c r="H36" s="1"/>
      <c r="I36" s="96"/>
      <c r="J36" s="97"/>
      <c r="K36" s="108" t="s">
        <v>83</v>
      </c>
      <c r="L36" s="109"/>
      <c r="M36" s="110"/>
    </row>
    <row r="37" spans="2:14" x14ac:dyDescent="0.5">
      <c r="B37" s="1"/>
      <c r="C37" s="94"/>
      <c r="D37" s="90"/>
      <c r="E37" s="24" t="s">
        <v>71</v>
      </c>
      <c r="F37" s="32">
        <v>2</v>
      </c>
      <c r="G37" s="28">
        <v>0</v>
      </c>
      <c r="H37" s="1"/>
      <c r="I37" s="96"/>
      <c r="J37" s="97"/>
      <c r="K37" s="111"/>
      <c r="L37" s="111"/>
      <c r="M37" s="112"/>
    </row>
    <row r="38" spans="2:14" ht="13.2" thickBot="1" x14ac:dyDescent="0.55000000000000004">
      <c r="B38" s="1"/>
      <c r="C38" s="95"/>
      <c r="D38" s="91"/>
      <c r="E38" s="25" t="s">
        <v>72</v>
      </c>
      <c r="F38" s="33">
        <v>3</v>
      </c>
      <c r="G38" s="29">
        <v>0</v>
      </c>
      <c r="H38" s="1"/>
      <c r="I38" s="96"/>
      <c r="J38" s="97"/>
      <c r="K38" s="113"/>
      <c r="L38" s="113"/>
      <c r="M38" s="114"/>
    </row>
    <row r="39" spans="2:14" x14ac:dyDescent="0.5">
      <c r="B39" s="1"/>
      <c r="C39" s="39" t="s">
        <v>25</v>
      </c>
      <c r="D39" s="1"/>
      <c r="E39" s="1"/>
      <c r="F39" s="119"/>
      <c r="G39" s="119"/>
      <c r="H39" s="1"/>
      <c r="K39" s="1"/>
    </row>
    <row r="40" spans="2:14" x14ac:dyDescent="0.5">
      <c r="B40" s="1"/>
      <c r="D40" s="1"/>
      <c r="E40" s="1"/>
      <c r="F40" s="1"/>
      <c r="G40" s="1"/>
      <c r="H40" s="1"/>
    </row>
    <row r="41" spans="2:14" ht="18.3" x14ac:dyDescent="0.7">
      <c r="B41" s="38" t="s">
        <v>94</v>
      </c>
    </row>
    <row r="42" spans="2:14" ht="16.2" customHeight="1" x14ac:dyDescent="0.5"/>
    <row r="43" spans="2:14" ht="13.8" customHeight="1" x14ac:dyDescent="0.6">
      <c r="C43" s="40" t="s">
        <v>35</v>
      </c>
      <c r="D43" s="1"/>
      <c r="E43" s="1"/>
    </row>
    <row r="44" spans="2:14" ht="27" customHeight="1" x14ac:dyDescent="0.5">
      <c r="B44" s="62" t="s">
        <v>78</v>
      </c>
      <c r="C44" s="62" t="s">
        <v>79</v>
      </c>
      <c r="D44" s="42" t="s">
        <v>37</v>
      </c>
      <c r="E44" s="84" t="s">
        <v>57</v>
      </c>
      <c r="F44" s="84"/>
      <c r="G44" s="84"/>
      <c r="H44" s="84"/>
      <c r="I44" s="41" t="s">
        <v>38</v>
      </c>
    </row>
    <row r="45" spans="2:14" ht="15" customHeight="1" x14ac:dyDescent="0.5">
      <c r="B45" s="115">
        <f>SUM(I20:I38)</f>
        <v>0</v>
      </c>
      <c r="C45" s="86"/>
      <c r="D45" s="20">
        <v>3</v>
      </c>
      <c r="E45" s="85" t="s">
        <v>26</v>
      </c>
      <c r="F45" s="85"/>
      <c r="G45" s="85"/>
      <c r="H45" s="85"/>
      <c r="I45" s="19" t="s">
        <v>39</v>
      </c>
      <c r="M45" s="67">
        <v>1.2</v>
      </c>
      <c r="N45" s="67">
        <f>+M45*"128"</f>
        <v>153.6</v>
      </c>
    </row>
    <row r="46" spans="2:14" ht="15" customHeight="1" x14ac:dyDescent="0.5">
      <c r="B46" s="115"/>
      <c r="C46" s="86"/>
      <c r="D46" s="20">
        <v>5</v>
      </c>
      <c r="E46" s="85" t="s">
        <v>27</v>
      </c>
      <c r="F46" s="85"/>
      <c r="G46" s="85"/>
      <c r="H46" s="85"/>
      <c r="I46" s="19">
        <v>30000</v>
      </c>
      <c r="M46" s="67">
        <v>3</v>
      </c>
      <c r="N46" s="67">
        <f>+M46*"128"</f>
        <v>384</v>
      </c>
    </row>
    <row r="47" spans="2:14" ht="15" customHeight="1" x14ac:dyDescent="0.5">
      <c r="B47" s="115"/>
      <c r="C47" s="86"/>
      <c r="D47" s="20">
        <v>13</v>
      </c>
      <c r="E47" s="85" t="s">
        <v>28</v>
      </c>
      <c r="F47" s="85"/>
      <c r="G47" s="85"/>
      <c r="H47" s="85"/>
      <c r="I47" s="19">
        <v>90000</v>
      </c>
      <c r="M47" s="67">
        <v>9</v>
      </c>
      <c r="N47" s="67">
        <f>+M47*"128"</f>
        <v>1152</v>
      </c>
    </row>
    <row r="48" spans="2:14" ht="15" customHeight="1" x14ac:dyDescent="0.5">
      <c r="B48" s="115"/>
      <c r="C48" s="86"/>
      <c r="D48" s="20">
        <v>18</v>
      </c>
      <c r="E48" s="85" t="s">
        <v>29</v>
      </c>
      <c r="F48" s="85"/>
      <c r="G48" s="85"/>
      <c r="H48" s="85"/>
      <c r="I48" s="19">
        <v>130000</v>
      </c>
      <c r="M48" s="67">
        <v>13</v>
      </c>
      <c r="N48" s="67">
        <f>+M48*"128"</f>
        <v>1664</v>
      </c>
    </row>
    <row r="49" spans="2:14" ht="15" customHeight="1" x14ac:dyDescent="0.5">
      <c r="B49" s="6"/>
      <c r="C49" s="17"/>
      <c r="D49" s="16"/>
      <c r="M49" s="67"/>
      <c r="N49" s="67"/>
    </row>
    <row r="50" spans="2:14" ht="15" customHeight="1" x14ac:dyDescent="0.6">
      <c r="B50" s="6"/>
      <c r="D50" s="40" t="s">
        <v>36</v>
      </c>
      <c r="E50" s="15"/>
      <c r="M50" s="67"/>
      <c r="N50" s="67"/>
    </row>
    <row r="51" spans="2:14" ht="32.4" customHeight="1" x14ac:dyDescent="0.5">
      <c r="B51" s="62" t="s">
        <v>78</v>
      </c>
      <c r="C51" s="62" t="s">
        <v>79</v>
      </c>
      <c r="D51" s="43" t="s">
        <v>37</v>
      </c>
      <c r="E51" s="84" t="s">
        <v>57</v>
      </c>
      <c r="F51" s="84"/>
      <c r="G51" s="84"/>
      <c r="H51" s="84"/>
      <c r="I51" s="41" t="s">
        <v>41</v>
      </c>
      <c r="M51" s="67"/>
      <c r="N51" s="67"/>
    </row>
    <row r="52" spans="2:14" ht="15" customHeight="1" x14ac:dyDescent="0.5">
      <c r="B52" s="116">
        <f>SUM(J20:J38)</f>
        <v>0</v>
      </c>
      <c r="C52" s="87"/>
      <c r="D52" s="21">
        <f t="shared" ref="D52:D57" si="0">+M52/"100"</f>
        <v>2.56</v>
      </c>
      <c r="E52" s="85" t="s">
        <v>30</v>
      </c>
      <c r="F52" s="85"/>
      <c r="G52" s="85"/>
      <c r="H52" s="85"/>
      <c r="I52" s="18">
        <v>0.02</v>
      </c>
      <c r="M52" s="67">
        <f t="shared" ref="M52:M57" si="1">+N52*"128"</f>
        <v>256</v>
      </c>
      <c r="N52" s="67">
        <v>2</v>
      </c>
    </row>
    <row r="53" spans="2:14" ht="15" customHeight="1" x14ac:dyDescent="0.5">
      <c r="B53" s="116"/>
      <c r="C53" s="87"/>
      <c r="D53" s="22">
        <f t="shared" si="0"/>
        <v>6.4</v>
      </c>
      <c r="E53" s="85" t="s">
        <v>31</v>
      </c>
      <c r="F53" s="85"/>
      <c r="G53" s="85"/>
      <c r="H53" s="85"/>
      <c r="I53" s="18">
        <v>0.05</v>
      </c>
      <c r="M53" s="67">
        <f t="shared" si="1"/>
        <v>640</v>
      </c>
      <c r="N53" s="67">
        <v>5</v>
      </c>
    </row>
    <row r="54" spans="2:14" ht="15" customHeight="1" x14ac:dyDescent="0.5">
      <c r="B54" s="116"/>
      <c r="C54" s="87"/>
      <c r="D54" s="22">
        <f t="shared" si="0"/>
        <v>12.8</v>
      </c>
      <c r="E54" s="85" t="s">
        <v>27</v>
      </c>
      <c r="F54" s="85"/>
      <c r="G54" s="85"/>
      <c r="H54" s="85"/>
      <c r="I54" s="18">
        <v>0.1</v>
      </c>
      <c r="M54" s="67">
        <f t="shared" si="1"/>
        <v>1280</v>
      </c>
      <c r="N54" s="67">
        <v>10</v>
      </c>
    </row>
    <row r="55" spans="2:14" ht="15" customHeight="1" x14ac:dyDescent="0.5">
      <c r="B55" s="116"/>
      <c r="C55" s="87"/>
      <c r="D55" s="22">
        <f t="shared" si="0"/>
        <v>25.6</v>
      </c>
      <c r="E55" s="85" t="s">
        <v>32</v>
      </c>
      <c r="F55" s="85"/>
      <c r="G55" s="85"/>
      <c r="H55" s="85"/>
      <c r="I55" s="18">
        <v>0.2</v>
      </c>
      <c r="K55" s="8"/>
      <c r="M55" s="67">
        <f t="shared" si="1"/>
        <v>2560</v>
      </c>
      <c r="N55" s="67">
        <v>20</v>
      </c>
    </row>
    <row r="56" spans="2:14" ht="15" customHeight="1" x14ac:dyDescent="0.5">
      <c r="B56" s="116"/>
      <c r="C56" s="87"/>
      <c r="D56" s="22">
        <f t="shared" si="0"/>
        <v>32</v>
      </c>
      <c r="E56" s="85" t="s">
        <v>33</v>
      </c>
      <c r="F56" s="85"/>
      <c r="G56" s="85"/>
      <c r="H56" s="85"/>
      <c r="I56" s="18">
        <v>0.25</v>
      </c>
      <c r="K56" s="8"/>
      <c r="M56" s="67">
        <f t="shared" si="1"/>
        <v>3200</v>
      </c>
      <c r="N56" s="67">
        <v>25</v>
      </c>
    </row>
    <row r="57" spans="2:14" ht="15" customHeight="1" x14ac:dyDescent="0.5">
      <c r="B57" s="117"/>
      <c r="C57" s="88"/>
      <c r="D57" s="22">
        <f t="shared" si="0"/>
        <v>38.4</v>
      </c>
      <c r="E57" s="85" t="s">
        <v>34</v>
      </c>
      <c r="F57" s="85"/>
      <c r="G57" s="85"/>
      <c r="H57" s="85"/>
      <c r="I57" s="18">
        <v>0.3</v>
      </c>
      <c r="K57" s="8"/>
      <c r="M57" s="67">
        <f t="shared" si="1"/>
        <v>3840</v>
      </c>
      <c r="N57" s="67">
        <v>30</v>
      </c>
    </row>
    <row r="58" spans="2:14" ht="19.8" x14ac:dyDescent="0.5">
      <c r="B58" s="14"/>
      <c r="K58" s="8"/>
    </row>
    <row r="59" spans="2:14" ht="18.3" x14ac:dyDescent="0.7">
      <c r="B59" s="38" t="s">
        <v>95</v>
      </c>
      <c r="K59" s="11"/>
    </row>
    <row r="60" spans="2:14" x14ac:dyDescent="0.5">
      <c r="B60" s="1"/>
      <c r="C60" s="1"/>
      <c r="D60" s="1"/>
      <c r="E60" s="1"/>
      <c r="F60" s="1"/>
      <c r="G60" s="1"/>
      <c r="I60" s="1"/>
      <c r="J60" s="1"/>
      <c r="K60" s="1"/>
    </row>
    <row r="62" spans="2:14" x14ac:dyDescent="0.5">
      <c r="C62" s="44" t="s">
        <v>46</v>
      </c>
      <c r="D62" s="80" t="s">
        <v>48</v>
      </c>
      <c r="E62" s="81"/>
      <c r="F62" s="80" t="s">
        <v>50</v>
      </c>
      <c r="G62" s="81"/>
      <c r="H62" s="45"/>
    </row>
    <row r="63" spans="2:14" ht="13.2" thickBot="1" x14ac:dyDescent="0.55000000000000004">
      <c r="C63" s="46" t="s">
        <v>47</v>
      </c>
      <c r="D63" s="77" t="s">
        <v>49</v>
      </c>
      <c r="E63" s="78"/>
      <c r="F63" s="77" t="s">
        <v>51</v>
      </c>
      <c r="G63" s="78"/>
      <c r="H63" s="45"/>
    </row>
    <row r="64" spans="2:14" ht="13.5" thickTop="1" thickBot="1" x14ac:dyDescent="0.55000000000000004">
      <c r="C64" s="53"/>
      <c r="D64" s="79"/>
      <c r="E64" s="79"/>
      <c r="F64" s="79"/>
      <c r="G64" s="79"/>
      <c r="H64" s="45"/>
    </row>
    <row r="65" spans="2:10" ht="13.2" thickTop="1" x14ac:dyDescent="0.5">
      <c r="D65" s="47"/>
      <c r="E65" s="47"/>
      <c r="F65" s="47"/>
    </row>
    <row r="66" spans="2:10" ht="18.3" x14ac:dyDescent="0.7">
      <c r="B66" s="38" t="s">
        <v>96</v>
      </c>
      <c r="D66" s="47"/>
      <c r="E66" s="47"/>
      <c r="F66" s="47"/>
    </row>
    <row r="67" spans="2:10" x14ac:dyDescent="0.5">
      <c r="B67" s="48" t="s">
        <v>61</v>
      </c>
    </row>
    <row r="68" spans="2:10" x14ac:dyDescent="0.5">
      <c r="B68" s="48"/>
    </row>
    <row r="69" spans="2:10" x14ac:dyDescent="0.5">
      <c r="C69" s="55" t="s">
        <v>75</v>
      </c>
      <c r="D69" s="54" t="s">
        <v>73</v>
      </c>
      <c r="E69" s="51"/>
      <c r="F69" s="51"/>
      <c r="G69" s="51"/>
      <c r="H69" s="52"/>
      <c r="I69" s="60" t="s">
        <v>76</v>
      </c>
    </row>
    <row r="70" spans="2:10" x14ac:dyDescent="0.5">
      <c r="C70" s="49" t="s">
        <v>52</v>
      </c>
      <c r="D70" s="50" t="s">
        <v>53</v>
      </c>
      <c r="E70" s="51"/>
      <c r="F70" s="51"/>
      <c r="G70" s="51"/>
      <c r="H70" s="52"/>
      <c r="I70" s="72">
        <f>+(1.5*(1.3*(D64*F64)))/128</f>
        <v>0</v>
      </c>
      <c r="J70" s="45"/>
    </row>
    <row r="71" spans="2:10" x14ac:dyDescent="0.5">
      <c r="C71" s="49" t="s">
        <v>54</v>
      </c>
      <c r="D71" s="50" t="s">
        <v>53</v>
      </c>
      <c r="E71" s="51"/>
      <c r="F71" s="51"/>
      <c r="G71" s="51"/>
      <c r="H71" s="52"/>
      <c r="I71" s="72">
        <f>+(C45*(1.3*(D64*F64)))/128</f>
        <v>0</v>
      </c>
      <c r="J71" s="45"/>
    </row>
    <row r="72" spans="2:10" x14ac:dyDescent="0.5">
      <c r="C72" s="49" t="s">
        <v>55</v>
      </c>
      <c r="D72" s="50" t="s">
        <v>56</v>
      </c>
      <c r="E72" s="51"/>
      <c r="F72" s="51"/>
      <c r="G72" s="51"/>
      <c r="H72" s="52"/>
      <c r="I72" s="72">
        <f>+(C52*(1.3*(D64*F64)))/128</f>
        <v>0</v>
      </c>
      <c r="J72" s="45"/>
    </row>
    <row r="73" spans="2:10" x14ac:dyDescent="0.5">
      <c r="C73" s="55" t="s">
        <v>85</v>
      </c>
      <c r="D73" s="54" t="s">
        <v>86</v>
      </c>
      <c r="E73" s="51"/>
      <c r="F73" s="51"/>
      <c r="G73" s="51"/>
      <c r="H73" s="52"/>
      <c r="I73" s="72">
        <f>+I72</f>
        <v>0</v>
      </c>
      <c r="J73" s="68" t="s">
        <v>87</v>
      </c>
    </row>
    <row r="74" spans="2:10" x14ac:dyDescent="0.5">
      <c r="C74" s="55" t="s">
        <v>88</v>
      </c>
      <c r="D74" s="54" t="s">
        <v>89</v>
      </c>
      <c r="E74" s="51"/>
      <c r="F74" s="51"/>
      <c r="G74" s="51"/>
      <c r="H74" s="52"/>
      <c r="I74" s="73">
        <v>0</v>
      </c>
      <c r="J74" s="45"/>
    </row>
    <row r="76" spans="2:10" ht="18.3" x14ac:dyDescent="0.7">
      <c r="B76" s="38" t="s">
        <v>97</v>
      </c>
    </row>
    <row r="77" spans="2:10" ht="18.3" x14ac:dyDescent="0.7">
      <c r="B77" s="38"/>
    </row>
    <row r="78" spans="2:10" ht="13.2" thickBot="1" x14ac:dyDescent="0.55000000000000004">
      <c r="C78" s="56" t="s">
        <v>73</v>
      </c>
      <c r="D78" s="57"/>
      <c r="E78" s="57"/>
      <c r="F78" s="58"/>
      <c r="G78" s="82" t="s">
        <v>92</v>
      </c>
      <c r="H78" s="83"/>
      <c r="I78" s="59" t="s">
        <v>74</v>
      </c>
    </row>
    <row r="79" spans="2:10" ht="13.5" thickTop="1" thickBot="1" x14ac:dyDescent="0.55000000000000004">
      <c r="C79" s="75" t="s">
        <v>53</v>
      </c>
      <c r="D79" s="75"/>
      <c r="E79" s="75"/>
      <c r="F79" s="75"/>
      <c r="G79" s="76"/>
      <c r="H79" s="76"/>
      <c r="I79" s="69">
        <f>+(I70+I71)*G79</f>
        <v>0</v>
      </c>
      <c r="J79" s="61" t="s">
        <v>81</v>
      </c>
    </row>
    <row r="80" spans="2:10" ht="13.5" thickTop="1" thickBot="1" x14ac:dyDescent="0.55000000000000004">
      <c r="C80" s="75" t="s">
        <v>56</v>
      </c>
      <c r="D80" s="75"/>
      <c r="E80" s="75"/>
      <c r="F80" s="75"/>
      <c r="G80" s="76"/>
      <c r="H80" s="76"/>
      <c r="I80" s="70">
        <f>+I72*G80</f>
        <v>0</v>
      </c>
    </row>
    <row r="81" spans="1:9" ht="13.5" thickTop="1" thickBot="1" x14ac:dyDescent="0.55000000000000004">
      <c r="C81" s="74" t="s">
        <v>86</v>
      </c>
      <c r="D81" s="75"/>
      <c r="E81" s="75"/>
      <c r="F81" s="75"/>
      <c r="G81" s="76"/>
      <c r="H81" s="76"/>
      <c r="I81" s="70">
        <f>+I73*G81</f>
        <v>0</v>
      </c>
    </row>
    <row r="82" spans="1:9" ht="13.5" thickTop="1" thickBot="1" x14ac:dyDescent="0.55000000000000004">
      <c r="C82" s="74" t="s">
        <v>90</v>
      </c>
      <c r="D82" s="75"/>
      <c r="E82" s="75"/>
      <c r="F82" s="75"/>
      <c r="G82" s="76"/>
      <c r="H82" s="76"/>
      <c r="I82" s="70">
        <f>+I74*G82</f>
        <v>0</v>
      </c>
    </row>
    <row r="83" spans="1:9" ht="13.5" thickTop="1" thickBot="1" x14ac:dyDescent="0.55000000000000004">
      <c r="C83" s="74" t="s">
        <v>91</v>
      </c>
      <c r="D83" s="75"/>
      <c r="E83" s="75"/>
      <c r="F83" s="75"/>
      <c r="G83" s="76"/>
      <c r="H83" s="76"/>
      <c r="I83" s="70">
        <f>+I75*G83</f>
        <v>0</v>
      </c>
    </row>
    <row r="84" spans="1:9" ht="13.2" thickTop="1" x14ac:dyDescent="0.5">
      <c r="C84" s="50" t="s">
        <v>58</v>
      </c>
      <c r="D84" s="51"/>
      <c r="E84" s="51"/>
      <c r="F84" s="51"/>
      <c r="G84" s="51"/>
      <c r="H84" s="52"/>
      <c r="I84" s="71">
        <f>SUM(I79:I83)</f>
        <v>0</v>
      </c>
    </row>
    <row r="93" spans="1:9" x14ac:dyDescent="0.5">
      <c r="A93" s="63" t="s">
        <v>93</v>
      </c>
    </row>
  </sheetData>
  <sheetProtection selectLockedCells="1"/>
  <mergeCells count="60">
    <mergeCell ref="B45:B48"/>
    <mergeCell ref="B52:B57"/>
    <mergeCell ref="F18:G18"/>
    <mergeCell ref="I18:J18"/>
    <mergeCell ref="C20:C23"/>
    <mergeCell ref="I20:I23"/>
    <mergeCell ref="J20:J23"/>
    <mergeCell ref="D20:D23"/>
    <mergeCell ref="F39:G39"/>
    <mergeCell ref="D36:D38"/>
    <mergeCell ref="C27:C29"/>
    <mergeCell ref="I27:I29"/>
    <mergeCell ref="J27:J29"/>
    <mergeCell ref="C32:C35"/>
    <mergeCell ref="I32:I35"/>
    <mergeCell ref="J32:J35"/>
    <mergeCell ref="D27:D29"/>
    <mergeCell ref="D32:D35"/>
    <mergeCell ref="W21:W24"/>
    <mergeCell ref="W27:W32"/>
    <mergeCell ref="C36:C38"/>
    <mergeCell ref="I36:I38"/>
    <mergeCell ref="J36:J38"/>
    <mergeCell ref="C24:C26"/>
    <mergeCell ref="I24:I26"/>
    <mergeCell ref="J24:J26"/>
    <mergeCell ref="D24:D26"/>
    <mergeCell ref="K32:M35"/>
    <mergeCell ref="K36:M38"/>
    <mergeCell ref="C45:C48"/>
    <mergeCell ref="C52:C57"/>
    <mergeCell ref="E51:H51"/>
    <mergeCell ref="E52:H52"/>
    <mergeCell ref="E53:H53"/>
    <mergeCell ref="E54:H54"/>
    <mergeCell ref="E55:H55"/>
    <mergeCell ref="E56:H56"/>
    <mergeCell ref="E57:H57"/>
    <mergeCell ref="F62:G62"/>
    <mergeCell ref="F63:G63"/>
    <mergeCell ref="F64:G64"/>
    <mergeCell ref="G78:H78"/>
    <mergeCell ref="E44:H44"/>
    <mergeCell ref="E45:H45"/>
    <mergeCell ref="E46:H46"/>
    <mergeCell ref="E47:H47"/>
    <mergeCell ref="E48:H48"/>
    <mergeCell ref="D62:E62"/>
    <mergeCell ref="G79:H79"/>
    <mergeCell ref="G80:H80"/>
    <mergeCell ref="C79:F79"/>
    <mergeCell ref="C80:F80"/>
    <mergeCell ref="D63:E63"/>
    <mergeCell ref="D64:E64"/>
    <mergeCell ref="C81:F81"/>
    <mergeCell ref="G81:H81"/>
    <mergeCell ref="C82:F82"/>
    <mergeCell ref="G82:H82"/>
    <mergeCell ref="C83:F83"/>
    <mergeCell ref="G83:H83"/>
  </mergeCells>
  <pageMargins left="2" right="0.25" top="0.25" bottom="0.25" header="0" footer="0"/>
  <pageSetup scale="5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Eden</dc:creator>
  <cp:lastModifiedBy>Todd Eden</cp:lastModifiedBy>
  <cp:lastPrinted>2018-11-16T14:24:31Z</cp:lastPrinted>
  <dcterms:created xsi:type="dcterms:W3CDTF">2017-08-16T22:10:34Z</dcterms:created>
  <dcterms:modified xsi:type="dcterms:W3CDTF">2021-08-09T16:47:52Z</dcterms:modified>
</cp:coreProperties>
</file>